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570" windowHeight="11760" activeTab="1"/>
  </bookViews>
  <sheets>
    <sheet name="Мониторинг" sheetId="1" r:id="rId1"/>
    <sheet name="Ранжирование сельских поселений" sheetId="3" r:id="rId2"/>
  </sheets>
  <calcPr calcId="124519"/>
</workbook>
</file>

<file path=xl/calcChain.xml><?xml version="1.0" encoding="utf-8"?>
<calcChain xmlns="http://schemas.openxmlformats.org/spreadsheetml/2006/main">
  <c r="F14" i="3"/>
  <c r="F12"/>
  <c r="F13"/>
  <c r="F11"/>
  <c r="F5"/>
  <c r="F6"/>
  <c r="F7"/>
  <c r="F8"/>
  <c r="F9"/>
  <c r="F10"/>
  <c r="F4"/>
  <c r="BR18" i="1"/>
  <c r="BS18"/>
  <c r="BT18"/>
  <c r="BU18"/>
  <c r="BV18" s="1"/>
  <c r="BR10"/>
  <c r="BS10"/>
  <c r="BT10"/>
  <c r="BU10"/>
  <c r="BV10"/>
  <c r="BR7"/>
  <c r="BS7"/>
  <c r="BT7"/>
  <c r="BU7"/>
  <c r="BV7"/>
  <c r="BR6"/>
  <c r="BS6"/>
  <c r="BT6"/>
  <c r="BU6"/>
  <c r="BV6"/>
  <c r="BR8"/>
  <c r="BS8"/>
  <c r="BT8"/>
  <c r="BU8"/>
  <c r="BV8"/>
  <c r="BS9"/>
  <c r="BU9" s="1"/>
  <c r="BV9" s="1"/>
  <c r="BT9"/>
  <c r="BR9"/>
  <c r="BT11"/>
  <c r="BR11"/>
  <c r="BS11"/>
  <c r="BU11"/>
  <c r="BV11"/>
  <c r="BS12"/>
  <c r="BT12"/>
  <c r="BR12"/>
  <c r="BU12"/>
  <c r="BV12"/>
  <c r="BS13"/>
  <c r="BR13"/>
  <c r="BT13"/>
  <c r="BU13"/>
  <c r="BV13"/>
  <c r="BS14"/>
  <c r="BR14"/>
  <c r="BT14"/>
  <c r="BU14" s="1"/>
  <c r="BV14" s="1"/>
  <c r="BR15"/>
  <c r="BS15"/>
  <c r="BT15"/>
  <c r="BU15"/>
  <c r="BV15"/>
  <c r="BR16"/>
  <c r="BS16"/>
  <c r="BT16"/>
  <c r="BU16"/>
  <c r="BV16"/>
  <c r="BS17"/>
  <c r="BT17"/>
  <c r="BR17"/>
  <c r="BU17"/>
  <c r="BV17" s="1"/>
  <c r="BR19"/>
  <c r="BS19"/>
  <c r="BT19"/>
  <c r="BU19"/>
  <c r="BV19" s="1"/>
  <c r="BS20"/>
  <c r="BR20"/>
  <c r="BT20"/>
  <c r="BU20"/>
  <c r="BV20"/>
  <c r="BS21"/>
  <c r="BT21"/>
  <c r="BR21"/>
  <c r="BU21"/>
  <c r="BV21"/>
  <c r="BR22"/>
  <c r="BS22"/>
  <c r="BT22"/>
  <c r="BU22"/>
  <c r="BV22"/>
  <c r="BS5"/>
  <c r="BR5"/>
  <c r="BT5"/>
  <c r="BU5" s="1"/>
  <c r="BV5" s="1"/>
  <c r="F19" i="3"/>
  <c r="F17"/>
  <c r="F16"/>
  <c r="F18"/>
  <c r="F15"/>
  <c r="F20"/>
  <c r="F21"/>
  <c r="T16" i="1"/>
  <c r="T14"/>
  <c r="T12"/>
  <c r="T10"/>
  <c r="T8"/>
  <c r="T6"/>
  <c r="T7"/>
  <c r="T9"/>
  <c r="T11"/>
  <c r="T13"/>
  <c r="T15"/>
  <c r="T17"/>
  <c r="T18"/>
  <c r="T19"/>
  <c r="T20"/>
  <c r="T21"/>
  <c r="T22"/>
  <c r="T5"/>
  <c r="BO6"/>
  <c r="BO7"/>
  <c r="BO8"/>
  <c r="BO9"/>
  <c r="BO11"/>
  <c r="BO12"/>
  <c r="BO13"/>
  <c r="BO14"/>
  <c r="BO15"/>
  <c r="BO16"/>
  <c r="BO17"/>
  <c r="BO18"/>
  <c r="BO19"/>
  <c r="BO20"/>
  <c r="BO21"/>
  <c r="BO22"/>
  <c r="BO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5"/>
  <c r="AU23"/>
  <c r="AT23"/>
  <c r="AN23"/>
  <c r="AM23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5"/>
  <c r="M6"/>
  <c r="M7"/>
  <c r="M8"/>
  <c r="M9"/>
  <c r="M10"/>
  <c r="M11"/>
  <c r="M12"/>
  <c r="M13"/>
  <c r="M14"/>
  <c r="M15"/>
  <c r="M16"/>
  <c r="M17"/>
  <c r="M18"/>
  <c r="M19"/>
  <c r="M20"/>
  <c r="M21"/>
  <c r="M22"/>
  <c r="M5"/>
  <c r="AL6"/>
  <c r="AL7"/>
  <c r="AL22"/>
  <c r="AL20"/>
  <c r="AL18"/>
  <c r="AL16"/>
  <c r="AL14"/>
  <c r="AL12"/>
  <c r="AL10"/>
  <c r="AL8"/>
  <c r="AL5"/>
  <c r="AL21"/>
  <c r="AL19"/>
  <c r="AL17"/>
  <c r="AL15"/>
  <c r="AL13"/>
  <c r="AL11"/>
  <c r="AL9"/>
</calcChain>
</file>

<file path=xl/sharedStrings.xml><?xml version="1.0" encoding="utf-8"?>
<sst xmlns="http://schemas.openxmlformats.org/spreadsheetml/2006/main" count="430" uniqueCount="99">
  <si>
    <t>Наименование сельского поселения</t>
  </si>
  <si>
    <t>Александровский</t>
  </si>
  <si>
    <t xml:space="preserve">Благовещенский </t>
  </si>
  <si>
    <t>В-Уринский</t>
  </si>
  <si>
    <t>Ивановский</t>
  </si>
  <si>
    <t>Изумрудновский</t>
  </si>
  <si>
    <t>Ирбейский</t>
  </si>
  <si>
    <t>Маловский</t>
  </si>
  <si>
    <t>Мельничный</t>
  </si>
  <si>
    <t>П-Павловский</t>
  </si>
  <si>
    <t>Сергеевский</t>
  </si>
  <si>
    <t>Степановский</t>
  </si>
  <si>
    <t>Тальский</t>
  </si>
  <si>
    <t>Тумаковский</t>
  </si>
  <si>
    <t>У-Каначульский</t>
  </si>
  <si>
    <t>У-Ярульский</t>
  </si>
  <si>
    <t>Успенский</t>
  </si>
  <si>
    <t>Чухломинский</t>
  </si>
  <si>
    <t>Юдинский</t>
  </si>
  <si>
    <t>оценка индикатора</t>
  </si>
  <si>
    <t>нормативное значение</t>
  </si>
  <si>
    <t>&lt;=1</t>
  </si>
  <si>
    <t>&lt;=0,50</t>
  </si>
  <si>
    <t>&lt;=0,15</t>
  </si>
  <si>
    <t>&lt;=0,05</t>
  </si>
  <si>
    <t>&lt;=0,10</t>
  </si>
  <si>
    <t>-</t>
  </si>
  <si>
    <t>&gt;=0,90</t>
  </si>
  <si>
    <t>&lt;=0,02</t>
  </si>
  <si>
    <t>расчетное значение</t>
  </si>
  <si>
    <t>не имеется</t>
  </si>
  <si>
    <r>
      <rPr>
        <b/>
        <sz val="10"/>
        <color theme="1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 xml:space="preserve">
объем поступления доходов в бюджет муниципального образования без учета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</si>
  <si>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b/>
        <sz val="10"/>
        <color theme="1"/>
        <rFont val="Times New Roman"/>
        <family val="1"/>
        <charset val="204"/>
      </rPr>
      <t>Б</t>
    </r>
    <r>
      <rPr>
        <sz val="10"/>
        <color theme="1"/>
        <rFont val="Times New Roman"/>
        <family val="1"/>
        <charset val="204"/>
      </rPr>
      <t xml:space="preserve">
значение первоначально утвержденного решением о бюджете сельского поселения объема доходов без учета безвозмездных поступлений и (или) поступлений налоговых доходов по дополнительным нормативам отчислений в отчетном финансовом году</t>
    </r>
  </si>
  <si>
    <t>расчетное значение
А/Б</t>
  </si>
  <si>
    <r>
      <rPr>
        <b/>
        <sz val="10"/>
        <color theme="1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 xml:space="preserve">
объем налоговых и неналоговых доходов бюджета муниципального образования в отчетном финансовом году</t>
    </r>
  </si>
  <si>
    <r>
      <rPr>
        <b/>
        <sz val="10"/>
        <color theme="1"/>
        <rFont val="Times New Roman"/>
        <family val="1"/>
        <charset val="204"/>
      </rPr>
      <t>Б</t>
    </r>
    <r>
      <rPr>
        <sz val="10"/>
        <color theme="1"/>
        <rFont val="Times New Roman"/>
        <family val="1"/>
        <charset val="204"/>
      </rPr>
      <t xml:space="preserve">
объем налоговых и неналоговых доходов бюджета муниципального образования в финансовом году, предшествующем отчетному</t>
    </r>
  </si>
  <si>
    <t xml:space="preserve">расчетное значение
</t>
  </si>
  <si>
    <r>
      <rPr>
        <b/>
        <sz val="10"/>
        <color theme="1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 xml:space="preserve">
объем расходов бюджета на содержание органов местного самоуправления i-го сельского поселения в отчетном финансовом году</t>
    </r>
  </si>
  <si>
    <t>Б
объем расходов бюджета на содержание органов местного самоуправления i-го сельского поселения в финансовом году, предшествующем отчетному финансовому году</t>
  </si>
  <si>
    <t>В
объем расходов бюджета i-го сельского поселения в отчетном финансовом году</t>
  </si>
  <si>
    <t>Г
объем расходов бюджета i-го сельского поселения в финансовом году, предшествующем отчетному финансовому году</t>
  </si>
  <si>
    <t>расчетное значение
(А/Б)/(В/Г)</t>
  </si>
  <si>
    <r>
      <rPr>
        <b/>
        <sz val="10"/>
        <color theme="1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 xml:space="preserve">
фактическая численность работников органов местного самоуправления сельского поселения (за исключением работников по охране, обслуживанию административных зданий и водителей)</t>
    </r>
  </si>
  <si>
    <r>
      <rPr>
        <b/>
        <sz val="10"/>
        <color theme="1"/>
        <rFont val="Times New Roman"/>
        <family val="1"/>
        <charset val="204"/>
      </rPr>
      <t>Б</t>
    </r>
    <r>
      <rPr>
        <sz val="10"/>
        <color theme="1"/>
        <rFont val="Times New Roman"/>
        <family val="1"/>
        <charset val="204"/>
      </rPr>
      <t xml:space="preserve">
предельная численность работников органов местного самоуправления сельского поселения (за исключением предельной численности работников по охране, обслуживанию административных зданий и водителей)</t>
    </r>
  </si>
  <si>
    <t>расчетное значение 
А/Б</t>
  </si>
  <si>
    <r>
      <rPr>
        <b/>
        <sz val="10"/>
        <color theme="1"/>
        <rFont val="Times New Roman"/>
        <family val="1"/>
        <charset val="204"/>
      </rPr>
      <t>Б</t>
    </r>
    <r>
      <rPr>
        <sz val="10"/>
        <color theme="1"/>
        <rFont val="Times New Roman"/>
        <family val="1"/>
        <charset val="204"/>
      </rPr>
      <t xml:space="preserve">
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муниципальных служащих муниципального образования, рассчитанный в соответствии с установленным порядком в отчетном финансовом году</t>
    </r>
  </si>
  <si>
    <r>
      <rPr>
        <b/>
        <sz val="10"/>
        <color theme="1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 xml:space="preserve">
средний размер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 в отчетном финансовом году</t>
    </r>
  </si>
  <si>
    <t>№ п/п</t>
  </si>
  <si>
    <t>Рейтинг</t>
  </si>
  <si>
    <r>
      <rPr>
        <b/>
        <sz val="10"/>
        <color theme="1"/>
        <rFont val="Times New Roman"/>
        <family val="1"/>
        <charset val="204"/>
      </rPr>
      <t>БК 1</t>
    </r>
    <r>
      <rPr>
        <sz val="10"/>
        <color theme="1"/>
        <rFont val="Times New Roman"/>
        <family val="1"/>
        <charset val="204"/>
      </rPr>
      <t xml:space="preserve">
Отношение объема заимствований сельского поселения к сумме, направляемой на финансирование дефицита бюджета и (или) погашение долговых обязательств сельского поселения</t>
    </r>
  </si>
  <si>
    <r>
      <rPr>
        <b/>
        <sz val="10"/>
        <color theme="1"/>
        <rFont val="Times New Roman"/>
        <family val="1"/>
        <charset val="204"/>
      </rPr>
      <t xml:space="preserve">БК 2 </t>
    </r>
    <r>
      <rPr>
        <sz val="10"/>
        <color theme="1"/>
        <rFont val="Times New Roman"/>
        <family val="1"/>
        <charset val="204"/>
      </rPr>
      <t xml:space="preserve">
Отношение объема муниципального долга сельского поселения к общему годовому объему доходов бюджета сельского поселения без учета объема безвозмездных поступлений и (или) поступлений налоговых доходов по дополнительным нормативам отчислений</t>
    </r>
  </si>
  <si>
    <r>
      <rPr>
        <b/>
        <sz val="10"/>
        <color theme="1"/>
        <rFont val="Times New Roman"/>
        <family val="1"/>
        <charset val="204"/>
      </rPr>
      <t xml:space="preserve">БК 3 </t>
    </r>
    <r>
      <rPr>
        <sz val="10"/>
        <color theme="1"/>
        <rFont val="Times New Roman"/>
        <family val="1"/>
        <charset val="204"/>
      </rPr>
      <t xml:space="preserve">
Отношение объема расходов на обслуживание муниципального долга сельского поселения к объему расходов бюджета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</t>
    </r>
  </si>
  <si>
    <r>
      <rPr>
        <b/>
        <sz val="10"/>
        <color theme="1"/>
        <rFont val="Times New Roman"/>
        <family val="1"/>
        <charset val="204"/>
      </rPr>
      <t xml:space="preserve">БК 4 </t>
    </r>
    <r>
      <rPr>
        <sz val="10"/>
        <color theme="1"/>
        <rFont val="Times New Roman"/>
        <family val="1"/>
        <charset val="204"/>
      </rPr>
      <t xml:space="preserve">
Отношение дефицита бюджета сельского поселения к общему годовому объему доходов бюджета сельского поселения без учета объема безвозмездных поступлений и (или) поступлений налоговых доходов по дополнительным нормативам отчислений</t>
    </r>
  </si>
  <si>
    <r>
      <rPr>
        <b/>
        <sz val="10"/>
        <color theme="1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 xml:space="preserve">
размер дефицита бюджета сельского поселения на конец отчетного финансового года</t>
    </r>
  </si>
  <si>
    <r>
      <rPr>
        <b/>
        <sz val="10"/>
        <color theme="1"/>
        <rFont val="Times New Roman"/>
        <family val="1"/>
        <charset val="204"/>
      </rPr>
      <t>МПА 1</t>
    </r>
    <r>
      <rPr>
        <sz val="10"/>
        <color theme="1"/>
        <rFont val="Times New Roman"/>
        <family val="1"/>
        <charset val="204"/>
      </rPr>
      <t xml:space="preserve">
Муниципальный правовой акт, устанавливающий порядок и требования проведения публичных слушаний по проекту бюджета сельского поселения</t>
    </r>
  </si>
  <si>
    <r>
      <rPr>
        <b/>
        <sz val="10"/>
        <color theme="1"/>
        <rFont val="Times New Roman"/>
        <family val="1"/>
        <charset val="204"/>
      </rPr>
      <t>ОБП 1</t>
    </r>
    <r>
      <rPr>
        <sz val="10"/>
        <color theme="1"/>
        <rFont val="Times New Roman"/>
        <family val="1"/>
        <charset val="204"/>
      </rPr>
      <t xml:space="preserve">
Исполнение бюджета сельского поселения по доходам без учета безвозмездных поступлений и (или) поступлений налоговых доходов по дополнительным нормативам отчислений в процентах от первоначально утвержденного значения</t>
    </r>
  </si>
  <si>
    <r>
      <rPr>
        <b/>
        <sz val="10"/>
        <color theme="1"/>
        <rFont val="Times New Roman"/>
        <family val="1"/>
        <charset val="204"/>
      </rPr>
      <t>ОБП 2</t>
    </r>
    <r>
      <rPr>
        <sz val="10"/>
        <color theme="1"/>
        <rFont val="Times New Roman"/>
        <family val="1"/>
        <charset val="204"/>
      </rPr>
      <t xml:space="preserve">
Темп роста налоговых и неналоговых доходов бюджета сельского поселения</t>
    </r>
  </si>
  <si>
    <t>имеется</t>
  </si>
  <si>
    <t>да</t>
  </si>
  <si>
    <t>нет</t>
  </si>
  <si>
    <t>ИТОГ БК</t>
  </si>
  <si>
    <t>ИТОГ МПА</t>
  </si>
  <si>
    <t>ИТОГ ОБП</t>
  </si>
  <si>
    <t>ИТОГ</t>
  </si>
  <si>
    <t>Количество индикаторов соблюдения требований Бюджетного кодекса Российской Федерации, значения которых соответствуют нормативным (БК) 
(из 5; для Ирбейского сельсовета из 4)</t>
  </si>
  <si>
    <t>Благовещенский</t>
  </si>
  <si>
    <t>Усть-Ярульский</t>
  </si>
  <si>
    <t>Усть-Каначульский</t>
  </si>
  <si>
    <r>
      <rPr>
        <b/>
        <sz val="10"/>
        <color theme="1"/>
        <rFont val="Times New Roman"/>
        <family val="1"/>
        <charset val="204"/>
      </rPr>
      <t>БК 5</t>
    </r>
    <r>
      <rPr>
        <sz val="10"/>
        <color theme="1"/>
        <rFont val="Times New Roman"/>
        <family val="1"/>
        <charset val="204"/>
      </rPr>
      <t xml:space="preserve">
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№ 512-п «О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служащих»</t>
    </r>
  </si>
  <si>
    <r>
      <rPr>
        <b/>
        <sz val="10"/>
        <color theme="1"/>
        <rFont val="Times New Roman"/>
        <family val="1"/>
        <charset val="204"/>
      </rPr>
      <t>МПА 2</t>
    </r>
    <r>
      <rPr>
        <sz val="10"/>
        <color theme="1"/>
        <rFont val="Times New Roman"/>
        <family val="1"/>
        <charset val="204"/>
      </rPr>
      <t xml:space="preserve">
Муниципальный правовой акт, устанавливающий порядок изучения мнения населения о качестве оказания муниципальных услуг (выполнения работ)</t>
    </r>
  </si>
  <si>
    <r>
      <rPr>
        <b/>
        <sz val="10"/>
        <color theme="1"/>
        <rFont val="Times New Roman"/>
        <family val="1"/>
        <charset val="204"/>
      </rPr>
      <t>МПА 3</t>
    </r>
    <r>
      <rPr>
        <sz val="10"/>
        <color theme="1"/>
        <rFont val="Times New Roman"/>
        <family val="1"/>
        <charset val="204"/>
      </rPr>
      <t xml:space="preserve">
 Муниципальный правовой акт, устанавливающий порядок контроля за исполнением муниципальных заданий на оказание муниципальных услуг юридическим и физическим лицам, в том числе методику оценки выполнения муниципальными учреждениями муниципального задания на оказание муниципальных услуг (выполнение работ)</t>
    </r>
  </si>
  <si>
    <r>
      <rPr>
        <b/>
        <sz val="10"/>
        <color theme="1"/>
        <rFont val="Times New Roman"/>
        <family val="1"/>
        <charset val="204"/>
      </rPr>
      <t>МПА 4</t>
    </r>
    <r>
      <rPr>
        <sz val="10"/>
        <color theme="1"/>
        <rFont val="Times New Roman"/>
        <family val="1"/>
        <charset val="204"/>
      </rPr>
      <t xml:space="preserve">
Муниципальный правовой акт, утверждающий перечень муниципальных программ, реализуемых в сельском поселении</t>
    </r>
  </si>
  <si>
    <r>
      <rPr>
        <b/>
        <sz val="10"/>
        <color theme="1"/>
        <rFont val="Times New Roman"/>
        <family val="1"/>
        <charset val="204"/>
      </rPr>
      <t>ОБП 3</t>
    </r>
    <r>
      <rPr>
        <sz val="10"/>
        <color theme="1"/>
        <rFont val="Times New Roman"/>
        <family val="1"/>
        <charset val="204"/>
      </rPr>
      <t xml:space="preserve">
Отношение темпа роста расходов бюджета сельского поселения на содержание органов местного самоуправления от темпа роста расходов бюджета</t>
    </r>
  </si>
  <si>
    <r>
      <rPr>
        <b/>
        <sz val="10"/>
        <color theme="1"/>
        <rFont val="Times New Roman"/>
        <family val="1"/>
        <charset val="204"/>
      </rPr>
      <t>ОБП 4</t>
    </r>
    <r>
      <rPr>
        <sz val="10"/>
        <color theme="1"/>
        <rFont val="Times New Roman"/>
        <family val="1"/>
        <charset val="204"/>
      </rPr>
      <t xml:space="preserve">
Удельный вес муниципальных учреждений, выполнивших муниципальное задание на оказание муниципальных услуг (выполнение работ), в общем количестве муниципальных учреждений (в соответствии методикой 
оценки муниципального задания, предусматривающей ограничение 
перевыполнения показателей объема и качества не более чем на 10%)
</t>
    </r>
  </si>
  <si>
    <r>
      <rPr>
        <b/>
        <sz val="10"/>
        <color theme="1"/>
        <rFont val="Times New Roman"/>
        <family val="1"/>
        <charset val="204"/>
      </rPr>
      <t>ОБП 5</t>
    </r>
    <r>
      <rPr>
        <sz val="10"/>
        <color theme="1"/>
        <rFont val="Times New Roman"/>
        <family val="1"/>
        <charset val="204"/>
      </rPr>
      <t xml:space="preserve">
Наличие результатов текущего ведомственного контроля за исполнением муниципальных заданий на оказание муниципальных услуг юридическим и физическим лицам</t>
    </r>
  </si>
  <si>
    <r>
      <rPr>
        <b/>
        <sz val="10"/>
        <color theme="1"/>
        <rFont val="Times New Roman"/>
        <family val="1"/>
        <charset val="204"/>
      </rPr>
      <t>ОБП 6</t>
    </r>
    <r>
      <rPr>
        <sz val="10"/>
        <color theme="1"/>
        <rFont val="Times New Roman"/>
        <family val="1"/>
        <charset val="204"/>
      </rPr>
      <t xml:space="preserve">
Просроченная кредиторская задолженность бюджета сельского поселения по выплате заработной платы и по начислениям на оплату труда</t>
    </r>
  </si>
  <si>
    <r>
      <rPr>
        <b/>
        <sz val="10"/>
        <color theme="1"/>
        <rFont val="Times New Roman"/>
        <family val="1"/>
        <charset val="204"/>
      </rPr>
      <t>ОБП 7</t>
    </r>
    <r>
      <rPr>
        <sz val="10"/>
        <color theme="1"/>
        <rFont val="Times New Roman"/>
        <family val="1"/>
        <charset val="204"/>
      </rPr>
      <t xml:space="preserve">
Отношение просроченной кредиторской задолженности бюджета сельского поселения к объему расходов бюджета сельского поселения</t>
    </r>
  </si>
  <si>
    <r>
      <rPr>
        <b/>
        <sz val="10"/>
        <color theme="1"/>
        <rFont val="Times New Roman"/>
        <family val="1"/>
        <charset val="204"/>
      </rPr>
      <t>ОБП 8</t>
    </r>
    <r>
      <rPr>
        <sz val="10"/>
        <color theme="1"/>
        <rFont val="Times New Roman"/>
        <family val="1"/>
        <charset val="204"/>
      </rPr>
      <t xml:space="preserve">
Размещение на официальном сайте органов местного самоуправления сельского поселения решения о бюджете (с учетом всех внесенных изменений)</t>
    </r>
  </si>
  <si>
    <r>
      <rPr>
        <b/>
        <sz val="10"/>
        <color theme="1"/>
        <rFont val="Times New Roman"/>
        <family val="1"/>
        <charset val="204"/>
      </rPr>
      <t>ОБП 9</t>
    </r>
    <r>
      <rPr>
        <sz val="10"/>
        <color theme="1"/>
        <rFont val="Times New Roman"/>
        <family val="1"/>
        <charset val="204"/>
      </rPr>
      <t xml:space="preserve">
Размещение нормативных правовых актов, документов и материалов, указанных в индикаторах МПА1-МПА4, ОБП5 на официальных сайтах органов местного самоуправления сельского поселения</t>
    </r>
  </si>
  <si>
    <r>
      <rPr>
        <b/>
        <sz val="10"/>
        <color theme="1"/>
        <rFont val="Times New Roman"/>
        <family val="1"/>
        <charset val="204"/>
      </rPr>
      <t>ОБП 10</t>
    </r>
    <r>
      <rPr>
        <sz val="10"/>
        <color theme="1"/>
        <rFont val="Times New Roman"/>
        <family val="1"/>
        <charset val="204"/>
      </rPr>
      <t xml:space="preserve">
Размещение на официальном сайте органа (ов) местного самоуправления сельского поселения информации о муниципальных программах и фактических результатах их реализации</t>
    </r>
  </si>
  <si>
    <r>
      <rPr>
        <b/>
        <sz val="10"/>
        <color theme="1"/>
        <rFont val="Times New Roman"/>
        <family val="1"/>
        <charset val="204"/>
      </rPr>
      <t>ОБП 11</t>
    </r>
    <r>
      <rPr>
        <sz val="10"/>
        <color theme="1"/>
        <rFont val="Times New Roman"/>
        <family val="1"/>
        <charset val="204"/>
      </rPr>
      <t xml:space="preserve">
Отношение фактической численности работников органов местного самоуправления сельского поселения (за исключением работников по охране, обслуживанию административных зданий и водителей), депутатов и членов выборных органов местного самоуправления, осуществляющих свои полномочия на постоянной основе, а также глав сельских поселений от предельной численности, установленной Правительством Красноярского края</t>
    </r>
  </si>
  <si>
    <t>Б
величина снижения остатков средств на счетах по учету средств бюджета сельского поселения в отчетном финансовом году</t>
  </si>
  <si>
    <t>В
общий объем доходов бюджета сельского поселения в отчетном финансовом году</t>
  </si>
  <si>
    <t>Г
объем безвозмездных поступлений и (или) поступлений налоговых доходов по дополнительным нормативам отчислений в отчетном финансовом году</t>
  </si>
  <si>
    <t>расчетное значение
 (А-Б)/(В-Г)</t>
  </si>
  <si>
    <t xml:space="preserve">Количество индикаторов качества осуществления бюджетного процесса, значения которых соответствуют нормативным (ОБП) (для Верхнеуринского сельсовета из 11; для Ирбейского сельсовета из 8; из 9) </t>
  </si>
  <si>
    <t>Количество индикаторов состояния нормативной правовой базы, значения которых соответствуют нормативным (МПА) 
(для Верхнеуринского сельсовета из 4; из 2)</t>
  </si>
  <si>
    <t>Количество индикаторов Оценка качества управления муниципальными финансами 
(max для Верхнеуринского сельсовета 20; для Ирбейского сельсовета 14; для остальных 16)</t>
  </si>
  <si>
    <t>не предоставлен</t>
  </si>
  <si>
    <t>1-2</t>
  </si>
  <si>
    <t>3-4</t>
  </si>
  <si>
    <t>5</t>
  </si>
  <si>
    <t>6-9</t>
  </si>
  <si>
    <t>10</t>
  </si>
  <si>
    <t>11</t>
  </si>
  <si>
    <t>Петропавловский</t>
  </si>
  <si>
    <t>12-14</t>
  </si>
  <si>
    <t>15-18</t>
  </si>
  <si>
    <t>Ранжирование сельских поселений Ирбейского района по результатам оценки качества управления муниципальными финансами за 2019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</si>
</sst>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1" xfId="1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0" xfId="0"/>
    <xf numFmtId="4" fontId="0" fillId="0" borderId="0" xfId="0" applyNumberFormat="1"/>
    <xf numFmtId="2" fontId="5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49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6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0" xfId="0" applyFont="1"/>
    <xf numFmtId="0" fontId="2" fillId="0" borderId="1" xfId="6" applyFont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9" fontId="4" fillId="0" borderId="1" xfId="1" applyNumberFormat="1" applyFont="1" applyFill="1" applyBorder="1"/>
    <xf numFmtId="0" fontId="5" fillId="3" borderId="0" xfId="0" applyFont="1" applyFill="1"/>
    <xf numFmtId="0" fontId="5" fillId="6" borderId="0" xfId="0" applyFont="1" applyFill="1"/>
    <xf numFmtId="0" fontId="5" fillId="4" borderId="0" xfId="0" applyFont="1" applyFill="1"/>
    <xf numFmtId="0" fontId="5" fillId="5" borderId="0" xfId="0" applyFont="1" applyFill="1"/>
    <xf numFmtId="2" fontId="5" fillId="0" borderId="0" xfId="0" applyNumberFormat="1" applyFont="1"/>
    <xf numFmtId="0" fontId="5" fillId="3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</cellXfs>
  <cellStyles count="7">
    <cellStyle name="Обычный" xfId="0" builtinId="0"/>
    <cellStyle name="Обычный 2" xfId="1"/>
    <cellStyle name="Обычный 2 2" xfId="3"/>
    <cellStyle name="Обычный 2 3" xfId="5"/>
    <cellStyle name="Обычный 2 4" xfId="2"/>
    <cellStyle name="Обычный 3" xfId="4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V23"/>
  <sheetViews>
    <sheetView zoomScale="80" zoomScaleNormal="80" workbookViewId="0">
      <pane xSplit="1" ySplit="3" topLeftCell="B5" activePane="bottomRight" state="frozen"/>
      <selection pane="topRight" activeCell="B1" sqref="B1"/>
      <selection pane="bottomLeft" activeCell="A4" sqref="A4"/>
      <selection pane="bottomRight" activeCell="P31" sqref="P31"/>
    </sheetView>
  </sheetViews>
  <sheetFormatPr defaultRowHeight="15"/>
  <cols>
    <col min="1" max="1" width="35.28515625" customWidth="1"/>
    <col min="2" max="2" width="10.85546875" customWidth="1"/>
    <col min="3" max="3" width="12.7109375" customWidth="1"/>
    <col min="4" max="4" width="10.28515625" customWidth="1"/>
    <col min="5" max="5" width="10.7109375" customWidth="1"/>
    <col min="6" max="6" width="13.28515625" customWidth="1"/>
    <col min="7" max="7" width="10.28515625" customWidth="1"/>
    <col min="8" max="8" width="11" customWidth="1"/>
    <col min="9" max="9" width="13.28515625" customWidth="1"/>
    <col min="10" max="10" width="10.140625" customWidth="1"/>
    <col min="11" max="11" width="11.140625" customWidth="1"/>
    <col min="12" max="12" width="11.85546875" customWidth="1"/>
    <col min="13" max="13" width="11.7109375" customWidth="1"/>
    <col min="14" max="15" width="13.42578125" customWidth="1"/>
    <col min="16" max="16" width="14.28515625" customWidth="1"/>
    <col min="17" max="17" width="13.85546875" customWidth="1"/>
    <col min="18" max="18" width="11.7109375" customWidth="1"/>
    <col min="19" max="19" width="11.85546875" customWidth="1"/>
    <col min="20" max="20" width="10.140625" style="12" customWidth="1"/>
    <col min="21" max="21" width="23.7109375" style="12" customWidth="1"/>
    <col min="22" max="22" width="25.140625" style="12" customWidth="1"/>
    <col min="23" max="23" width="12.42578125" customWidth="1"/>
    <col min="24" max="24" width="15" customWidth="1"/>
    <col min="25" max="25" width="11.7109375" style="12" customWidth="1"/>
    <col min="26" max="26" width="15.140625" style="12" customWidth="1"/>
    <col min="27" max="27" width="12.42578125" customWidth="1"/>
    <col min="28" max="28" width="15" customWidth="1"/>
    <col min="29" max="29" width="11.42578125" customWidth="1"/>
    <col min="30" max="30" width="14.42578125" customWidth="1"/>
    <col min="31" max="31" width="12.28515625" customWidth="1"/>
    <col min="32" max="32" width="13" customWidth="1"/>
    <col min="33" max="33" width="12.140625" style="12" customWidth="1"/>
    <col min="34" max="34" width="19.42578125" style="12" customWidth="1"/>
    <col min="35" max="35" width="18.42578125" customWidth="1"/>
    <col min="36" max="36" width="11.7109375" customWidth="1"/>
    <col min="37" max="37" width="12.5703125" customWidth="1"/>
    <col min="38" max="38" width="11.5703125" style="12" customWidth="1"/>
    <col min="39" max="39" width="19" style="12" customWidth="1"/>
    <col min="40" max="40" width="15.42578125" customWidth="1"/>
    <col min="41" max="41" width="11.140625" customWidth="1"/>
    <col min="42" max="42" width="13.28515625" customWidth="1"/>
    <col min="43" max="43" width="12" style="12" customWidth="1"/>
    <col min="44" max="45" width="20.42578125" style="12" customWidth="1"/>
    <col min="46" max="46" width="19.42578125" style="12" customWidth="1"/>
    <col min="47" max="47" width="16.28515625" customWidth="1"/>
    <col min="48" max="49" width="20.42578125" customWidth="1"/>
    <col min="50" max="50" width="11" customWidth="1"/>
    <col min="51" max="51" width="20" customWidth="1"/>
    <col min="52" max="52" width="14.7109375" customWidth="1"/>
    <col min="53" max="53" width="19.85546875" customWidth="1"/>
    <col min="54" max="54" width="18.5703125" customWidth="1"/>
    <col min="55" max="55" width="13.140625" customWidth="1"/>
    <col min="56" max="57" width="20.85546875" customWidth="1"/>
    <col min="58" max="58" width="11" customWidth="1"/>
    <col min="59" max="59" width="20.7109375" customWidth="1"/>
    <col min="60" max="60" width="11.5703125" customWidth="1"/>
    <col min="61" max="61" width="20.140625" customWidth="1"/>
    <col min="62" max="62" width="12.7109375" customWidth="1"/>
    <col min="63" max="63" width="18.85546875" customWidth="1"/>
    <col min="64" max="64" width="12.85546875" customWidth="1"/>
    <col min="65" max="65" width="10.140625" customWidth="1"/>
    <col min="66" max="66" width="12.28515625" customWidth="1"/>
    <col min="67" max="67" width="11.140625" style="12" customWidth="1"/>
    <col min="68" max="68" width="19.7109375" style="12" customWidth="1"/>
    <col min="69" max="69" width="17.140625" customWidth="1"/>
    <col min="70" max="70" width="11.42578125" customWidth="1"/>
    <col min="71" max="71" width="13" customWidth="1"/>
    <col min="72" max="72" width="14" customWidth="1"/>
  </cols>
  <sheetData>
    <row r="3" spans="1:74" s="2" customFormat="1" ht="215.45" customHeight="1">
      <c r="A3" s="54" t="s">
        <v>0</v>
      </c>
      <c r="B3" s="56" t="s">
        <v>49</v>
      </c>
      <c r="C3" s="56"/>
      <c r="D3" s="56"/>
      <c r="E3" s="57" t="s">
        <v>50</v>
      </c>
      <c r="F3" s="57"/>
      <c r="G3" s="57"/>
      <c r="H3" s="51" t="s">
        <v>51</v>
      </c>
      <c r="I3" s="52"/>
      <c r="J3" s="53"/>
      <c r="K3" s="51" t="s">
        <v>52</v>
      </c>
      <c r="L3" s="52"/>
      <c r="M3" s="52"/>
      <c r="N3" s="52"/>
      <c r="O3" s="52"/>
      <c r="P3" s="52"/>
      <c r="Q3" s="53"/>
      <c r="R3" s="51" t="s">
        <v>68</v>
      </c>
      <c r="S3" s="52"/>
      <c r="T3" s="52"/>
      <c r="U3" s="52"/>
      <c r="V3" s="52"/>
      <c r="W3" s="51" t="s">
        <v>54</v>
      </c>
      <c r="X3" s="53"/>
      <c r="Y3" s="51" t="s">
        <v>69</v>
      </c>
      <c r="Z3" s="53"/>
      <c r="AA3" s="51" t="s">
        <v>70</v>
      </c>
      <c r="AB3" s="53"/>
      <c r="AC3" s="51" t="s">
        <v>71</v>
      </c>
      <c r="AD3" s="53"/>
      <c r="AE3" s="51" t="s">
        <v>55</v>
      </c>
      <c r="AF3" s="52"/>
      <c r="AG3" s="52"/>
      <c r="AH3" s="52"/>
      <c r="AI3" s="53"/>
      <c r="AJ3" s="51" t="s">
        <v>56</v>
      </c>
      <c r="AK3" s="52"/>
      <c r="AL3" s="52"/>
      <c r="AM3" s="52"/>
      <c r="AN3" s="53"/>
      <c r="AO3" s="51" t="s">
        <v>72</v>
      </c>
      <c r="AP3" s="52"/>
      <c r="AQ3" s="52"/>
      <c r="AR3" s="52"/>
      <c r="AS3" s="52"/>
      <c r="AT3" s="52"/>
      <c r="AU3" s="53"/>
      <c r="AV3" s="51" t="s">
        <v>73</v>
      </c>
      <c r="AW3" s="52"/>
      <c r="AX3" s="53"/>
      <c r="AY3" s="51" t="s">
        <v>74</v>
      </c>
      <c r="AZ3" s="53"/>
      <c r="BA3" s="51" t="s">
        <v>75</v>
      </c>
      <c r="BB3" s="52"/>
      <c r="BC3" s="53"/>
      <c r="BD3" s="51" t="s">
        <v>76</v>
      </c>
      <c r="BE3" s="52"/>
      <c r="BF3" s="53"/>
      <c r="BG3" s="51" t="s">
        <v>77</v>
      </c>
      <c r="BH3" s="53"/>
      <c r="BI3" s="51" t="s">
        <v>78</v>
      </c>
      <c r="BJ3" s="53"/>
      <c r="BK3" s="51" t="s">
        <v>79</v>
      </c>
      <c r="BL3" s="53"/>
      <c r="BM3" s="51" t="s">
        <v>80</v>
      </c>
      <c r="BN3" s="52"/>
      <c r="BO3" s="52"/>
      <c r="BP3" s="52"/>
      <c r="BQ3" s="53"/>
      <c r="BR3" s="47" t="s">
        <v>60</v>
      </c>
      <c r="BS3" s="48" t="s">
        <v>61</v>
      </c>
      <c r="BT3" s="49" t="s">
        <v>62</v>
      </c>
      <c r="BU3" s="50" t="s">
        <v>63</v>
      </c>
    </row>
    <row r="4" spans="1:74" ht="261.75" customHeight="1">
      <c r="A4" s="55"/>
      <c r="B4" s="5" t="s">
        <v>19</v>
      </c>
      <c r="C4" s="5" t="s">
        <v>20</v>
      </c>
      <c r="D4" s="6" t="s">
        <v>29</v>
      </c>
      <c r="E4" s="5" t="s">
        <v>19</v>
      </c>
      <c r="F4" s="5" t="s">
        <v>20</v>
      </c>
      <c r="G4" s="6" t="s">
        <v>29</v>
      </c>
      <c r="H4" s="5" t="s">
        <v>19</v>
      </c>
      <c r="I4" s="5" t="s">
        <v>20</v>
      </c>
      <c r="J4" s="6" t="s">
        <v>29</v>
      </c>
      <c r="K4" s="5" t="s">
        <v>19</v>
      </c>
      <c r="L4" s="5" t="s">
        <v>20</v>
      </c>
      <c r="M4" s="25" t="s">
        <v>84</v>
      </c>
      <c r="N4" s="5" t="s">
        <v>53</v>
      </c>
      <c r="O4" s="26" t="s">
        <v>81</v>
      </c>
      <c r="P4" s="26" t="s">
        <v>82</v>
      </c>
      <c r="Q4" s="25" t="s">
        <v>83</v>
      </c>
      <c r="R4" s="5" t="s">
        <v>19</v>
      </c>
      <c r="S4" s="5" t="s">
        <v>20</v>
      </c>
      <c r="T4" s="6" t="s">
        <v>33</v>
      </c>
      <c r="U4" s="5" t="s">
        <v>46</v>
      </c>
      <c r="V4" s="16" t="s">
        <v>45</v>
      </c>
      <c r="W4" s="5" t="s">
        <v>19</v>
      </c>
      <c r="X4" s="6" t="s">
        <v>29</v>
      </c>
      <c r="Y4" s="23" t="s">
        <v>19</v>
      </c>
      <c r="Z4" s="22" t="s">
        <v>29</v>
      </c>
      <c r="AA4" s="5" t="s">
        <v>19</v>
      </c>
      <c r="AB4" s="6" t="s">
        <v>29</v>
      </c>
      <c r="AC4" s="5" t="s">
        <v>19</v>
      </c>
      <c r="AD4" s="6" t="s">
        <v>29</v>
      </c>
      <c r="AE4" s="5" t="s">
        <v>19</v>
      </c>
      <c r="AF4" s="5" t="s">
        <v>20</v>
      </c>
      <c r="AG4" s="6" t="s">
        <v>33</v>
      </c>
      <c r="AH4" s="5" t="s">
        <v>31</v>
      </c>
      <c r="AI4" s="6" t="s">
        <v>32</v>
      </c>
      <c r="AJ4" s="5" t="s">
        <v>19</v>
      </c>
      <c r="AK4" s="5" t="s">
        <v>20</v>
      </c>
      <c r="AL4" s="6" t="s">
        <v>36</v>
      </c>
      <c r="AM4" s="5" t="s">
        <v>34</v>
      </c>
      <c r="AN4" s="6" t="s">
        <v>35</v>
      </c>
      <c r="AO4" s="5" t="s">
        <v>19</v>
      </c>
      <c r="AP4" s="5" t="s">
        <v>20</v>
      </c>
      <c r="AQ4" s="6" t="s">
        <v>41</v>
      </c>
      <c r="AR4" s="5" t="s">
        <v>37</v>
      </c>
      <c r="AS4" s="5" t="s">
        <v>38</v>
      </c>
      <c r="AT4" s="5" t="s">
        <v>39</v>
      </c>
      <c r="AU4" s="16" t="s">
        <v>40</v>
      </c>
      <c r="AV4" s="5" t="s">
        <v>19</v>
      </c>
      <c r="AW4" s="5" t="s">
        <v>20</v>
      </c>
      <c r="AX4" s="6" t="s">
        <v>29</v>
      </c>
      <c r="AY4" s="5" t="s">
        <v>19</v>
      </c>
      <c r="AZ4" s="6" t="s">
        <v>29</v>
      </c>
      <c r="BA4" s="5" t="s">
        <v>19</v>
      </c>
      <c r="BB4" s="5" t="s">
        <v>20</v>
      </c>
      <c r="BC4" s="6" t="s">
        <v>29</v>
      </c>
      <c r="BD4" s="5" t="s">
        <v>19</v>
      </c>
      <c r="BE4" s="5" t="s">
        <v>20</v>
      </c>
      <c r="BF4" s="6" t="s">
        <v>29</v>
      </c>
      <c r="BG4" s="5" t="s">
        <v>19</v>
      </c>
      <c r="BH4" s="6" t="s">
        <v>29</v>
      </c>
      <c r="BI4" s="5" t="s">
        <v>19</v>
      </c>
      <c r="BJ4" s="6" t="s">
        <v>29</v>
      </c>
      <c r="BK4" s="5" t="s">
        <v>19</v>
      </c>
      <c r="BL4" s="6" t="s">
        <v>29</v>
      </c>
      <c r="BM4" s="5" t="s">
        <v>19</v>
      </c>
      <c r="BN4" s="5" t="s">
        <v>20</v>
      </c>
      <c r="BO4" s="6" t="s">
        <v>44</v>
      </c>
      <c r="BP4" s="5" t="s">
        <v>42</v>
      </c>
      <c r="BQ4" s="6" t="s">
        <v>43</v>
      </c>
      <c r="BR4" s="17"/>
      <c r="BS4" s="20"/>
      <c r="BT4" s="18"/>
      <c r="BU4" s="19"/>
    </row>
    <row r="5" spans="1:74" ht="15.75">
      <c r="A5" s="1" t="s">
        <v>1</v>
      </c>
      <c r="B5" s="35">
        <v>1</v>
      </c>
      <c r="C5" s="15" t="s">
        <v>21</v>
      </c>
      <c r="D5" s="7">
        <v>0</v>
      </c>
      <c r="E5" s="36">
        <v>1</v>
      </c>
      <c r="F5" s="8" t="s">
        <v>22</v>
      </c>
      <c r="G5" s="7">
        <v>0</v>
      </c>
      <c r="H5" s="36">
        <v>1</v>
      </c>
      <c r="I5" s="8" t="s">
        <v>23</v>
      </c>
      <c r="J5" s="7">
        <v>0</v>
      </c>
      <c r="K5" s="36">
        <v>1</v>
      </c>
      <c r="L5" s="8" t="s">
        <v>24</v>
      </c>
      <c r="M5" s="14">
        <f t="shared" ref="M5:M22" si="0">(N5-O5)/(P5-Q5)</f>
        <v>-1.5807411185609802E-2</v>
      </c>
      <c r="N5" s="8">
        <v>88108.26</v>
      </c>
      <c r="O5" s="30">
        <v>93865.23</v>
      </c>
      <c r="P5" s="31">
        <v>3949462.36</v>
      </c>
      <c r="Q5" s="30">
        <v>3585268</v>
      </c>
      <c r="R5" s="36">
        <v>1</v>
      </c>
      <c r="S5" s="8" t="s">
        <v>21</v>
      </c>
      <c r="T5" s="14">
        <f>U5/V5</f>
        <v>1.0039752650176679</v>
      </c>
      <c r="U5" s="14">
        <v>454.6</v>
      </c>
      <c r="V5" s="38">
        <v>452.8</v>
      </c>
      <c r="W5" s="36">
        <v>1</v>
      </c>
      <c r="X5" s="7" t="s">
        <v>57</v>
      </c>
      <c r="Y5" s="36"/>
      <c r="Z5" s="24"/>
      <c r="AA5" s="36"/>
      <c r="AB5" s="7"/>
      <c r="AC5" s="36">
        <v>1</v>
      </c>
      <c r="AD5" s="7" t="s">
        <v>57</v>
      </c>
      <c r="AE5" s="36">
        <v>1</v>
      </c>
      <c r="AF5" s="8" t="s">
        <v>27</v>
      </c>
      <c r="AG5" s="14">
        <f>AH5/AI5</f>
        <v>0.90527153595291121</v>
      </c>
      <c r="AH5" s="30">
        <v>364194.36</v>
      </c>
      <c r="AI5" s="30">
        <v>402304</v>
      </c>
      <c r="AJ5" s="36">
        <v>0</v>
      </c>
      <c r="AK5" s="8" t="s">
        <v>21</v>
      </c>
      <c r="AL5" s="14">
        <f t="shared" ref="AL5:AL22" si="1">($AM$23/$AN$23)/(AM5/AN5)</f>
        <v>1.3036007467802095</v>
      </c>
      <c r="AM5" s="30">
        <v>364194.36</v>
      </c>
      <c r="AN5" s="30">
        <v>501721.5</v>
      </c>
      <c r="AO5" s="36">
        <v>0</v>
      </c>
      <c r="AP5" s="8" t="s">
        <v>21</v>
      </c>
      <c r="AQ5" s="14">
        <f t="shared" ref="AQ5:AQ22" si="2">(AR5/AS5)/(AT5/AU5)</f>
        <v>1.5165398353779089</v>
      </c>
      <c r="AR5" s="30">
        <v>3401298.95</v>
      </c>
      <c r="AS5" s="30">
        <v>3178077.7</v>
      </c>
      <c r="AT5" s="30">
        <v>4043327.59</v>
      </c>
      <c r="AU5" s="30">
        <v>5729443.7199999997</v>
      </c>
      <c r="AV5" s="24"/>
      <c r="AW5" s="8"/>
      <c r="AX5" s="8"/>
      <c r="AY5" s="24"/>
      <c r="AZ5" s="7"/>
      <c r="BA5" s="36">
        <v>1</v>
      </c>
      <c r="BB5" s="9">
        <v>0</v>
      </c>
      <c r="BC5" s="10">
        <v>0</v>
      </c>
      <c r="BD5" s="36">
        <v>1</v>
      </c>
      <c r="BE5" s="8" t="s">
        <v>28</v>
      </c>
      <c r="BF5" s="10">
        <v>0</v>
      </c>
      <c r="BG5" s="36">
        <v>1</v>
      </c>
      <c r="BH5" s="7" t="s">
        <v>58</v>
      </c>
      <c r="BI5" s="36">
        <v>0</v>
      </c>
      <c r="BJ5" s="7" t="s">
        <v>59</v>
      </c>
      <c r="BK5" s="36">
        <v>0</v>
      </c>
      <c r="BL5" s="7" t="s">
        <v>59</v>
      </c>
      <c r="BM5" s="36">
        <v>1</v>
      </c>
      <c r="BN5" s="8" t="s">
        <v>21</v>
      </c>
      <c r="BO5" s="8">
        <f>BP5/BQ5</f>
        <v>1</v>
      </c>
      <c r="BP5" s="8">
        <v>4</v>
      </c>
      <c r="BQ5" s="7">
        <v>4</v>
      </c>
      <c r="BR5" s="42">
        <f>B5+E5+H5+K5+R5</f>
        <v>5</v>
      </c>
      <c r="BS5" s="43">
        <f>W5+Y5+AC5</f>
        <v>2</v>
      </c>
      <c r="BT5" s="44">
        <f>AE5+AJ5+AO5+AV5+AY5+BA5+BD5+BG5+BI5+BK5+BM5</f>
        <v>5</v>
      </c>
      <c r="BU5" s="45">
        <f t="shared" ref="BU5:BU22" si="3">BR5+BS5+BT5</f>
        <v>12</v>
      </c>
      <c r="BV5" s="46">
        <f>BU5/16</f>
        <v>0.75</v>
      </c>
    </row>
    <row r="6" spans="1:74" ht="15.75">
      <c r="A6" s="1" t="s">
        <v>2</v>
      </c>
      <c r="B6" s="35">
        <v>1</v>
      </c>
      <c r="C6" s="15" t="s">
        <v>21</v>
      </c>
      <c r="D6" s="7">
        <v>0</v>
      </c>
      <c r="E6" s="36">
        <v>1</v>
      </c>
      <c r="F6" s="8" t="s">
        <v>22</v>
      </c>
      <c r="G6" s="7">
        <v>0</v>
      </c>
      <c r="H6" s="36">
        <v>1</v>
      </c>
      <c r="I6" s="8" t="s">
        <v>23</v>
      </c>
      <c r="J6" s="7">
        <v>0</v>
      </c>
      <c r="K6" s="36">
        <v>1</v>
      </c>
      <c r="L6" s="8" t="s">
        <v>24</v>
      </c>
      <c r="M6" s="14">
        <f t="shared" si="0"/>
        <v>3.2434612451194465E-2</v>
      </c>
      <c r="N6" s="8">
        <v>117946.1</v>
      </c>
      <c r="O6" s="30">
        <v>102990.76</v>
      </c>
      <c r="P6" s="31">
        <v>8818159.1999999993</v>
      </c>
      <c r="Q6" s="30">
        <v>8357067.21</v>
      </c>
      <c r="R6" s="36">
        <v>1</v>
      </c>
      <c r="S6" s="8" t="s">
        <v>21</v>
      </c>
      <c r="T6" s="14">
        <f t="shared" ref="T6:T22" si="4">U6/V6</f>
        <v>0.96653005464480879</v>
      </c>
      <c r="U6" s="14">
        <v>424.5</v>
      </c>
      <c r="V6" s="38">
        <v>439.2</v>
      </c>
      <c r="W6" s="36">
        <v>1</v>
      </c>
      <c r="X6" s="7" t="s">
        <v>57</v>
      </c>
      <c r="Y6" s="36"/>
      <c r="Z6" s="7"/>
      <c r="AA6" s="36"/>
      <c r="AB6" s="7"/>
      <c r="AC6" s="36">
        <v>1</v>
      </c>
      <c r="AD6" s="7" t="s">
        <v>57</v>
      </c>
      <c r="AE6" s="36">
        <v>1</v>
      </c>
      <c r="AF6" s="8" t="s">
        <v>27</v>
      </c>
      <c r="AG6" s="14">
        <f t="shared" ref="AG6:AG22" si="5">AH6/AI6</f>
        <v>0.9686094299788881</v>
      </c>
      <c r="AH6" s="30">
        <v>461091.99</v>
      </c>
      <c r="AI6" s="30">
        <v>476035</v>
      </c>
      <c r="AJ6" s="36">
        <v>0</v>
      </c>
      <c r="AK6" s="8" t="s">
        <v>21</v>
      </c>
      <c r="AL6" s="14">
        <f t="shared" si="1"/>
        <v>1.039803423029203</v>
      </c>
      <c r="AM6" s="30">
        <v>461091.99</v>
      </c>
      <c r="AN6" s="30">
        <v>506668.28</v>
      </c>
      <c r="AO6" s="36">
        <v>0</v>
      </c>
      <c r="AP6" s="8" t="s">
        <v>21</v>
      </c>
      <c r="AQ6" s="14">
        <f t="shared" si="2"/>
        <v>1.0120866344775175</v>
      </c>
      <c r="AR6" s="30">
        <v>5427028.4900000002</v>
      </c>
      <c r="AS6" s="30">
        <v>4535620.46</v>
      </c>
      <c r="AT6" s="30">
        <v>8921149.9600000009</v>
      </c>
      <c r="AU6" s="30">
        <v>7545936.2800000003</v>
      </c>
      <c r="AV6" s="24"/>
      <c r="AW6" s="8"/>
      <c r="AX6" s="8"/>
      <c r="AY6" s="24"/>
      <c r="AZ6" s="7"/>
      <c r="BA6" s="36">
        <v>1</v>
      </c>
      <c r="BB6" s="9">
        <v>0</v>
      </c>
      <c r="BC6" s="10">
        <v>0</v>
      </c>
      <c r="BD6" s="36">
        <v>1</v>
      </c>
      <c r="BE6" s="8" t="s">
        <v>28</v>
      </c>
      <c r="BF6" s="10">
        <v>0</v>
      </c>
      <c r="BG6" s="36">
        <v>0</v>
      </c>
      <c r="BH6" s="7" t="s">
        <v>59</v>
      </c>
      <c r="BI6" s="36">
        <v>0</v>
      </c>
      <c r="BJ6" s="7" t="s">
        <v>59</v>
      </c>
      <c r="BK6" s="36">
        <v>0</v>
      </c>
      <c r="BL6" s="7" t="s">
        <v>59</v>
      </c>
      <c r="BM6" s="36">
        <v>1</v>
      </c>
      <c r="BN6" s="8" t="s">
        <v>21</v>
      </c>
      <c r="BO6" s="8">
        <f t="shared" ref="BO6:BO22" si="6">BP6/BQ6</f>
        <v>1</v>
      </c>
      <c r="BP6" s="8">
        <v>5</v>
      </c>
      <c r="BQ6" s="7">
        <v>5</v>
      </c>
      <c r="BR6" s="42">
        <f t="shared" ref="BR6:BR22" si="7">B6+E6+H6+K6+R6</f>
        <v>5</v>
      </c>
      <c r="BS6" s="43">
        <f>W6+Y6+AC6</f>
        <v>2</v>
      </c>
      <c r="BT6" s="44">
        <f t="shared" ref="BT6:BT22" si="8">AE6+AJ6+AO6+AV6+AY6+BA6+BD6+BG6+BI6+BK6+BM6</f>
        <v>4</v>
      </c>
      <c r="BU6" s="45">
        <f t="shared" si="3"/>
        <v>11</v>
      </c>
      <c r="BV6" s="46">
        <f t="shared" ref="BV6:BV22" si="9">BU6/16</f>
        <v>0.6875</v>
      </c>
    </row>
    <row r="7" spans="1:74" ht="15.75">
      <c r="A7" s="1" t="s">
        <v>3</v>
      </c>
      <c r="B7" s="35">
        <v>1</v>
      </c>
      <c r="C7" s="15" t="s">
        <v>21</v>
      </c>
      <c r="D7" s="7">
        <v>0</v>
      </c>
      <c r="E7" s="36">
        <v>1</v>
      </c>
      <c r="F7" s="8" t="s">
        <v>22</v>
      </c>
      <c r="G7" s="7">
        <v>0</v>
      </c>
      <c r="H7" s="36">
        <v>1</v>
      </c>
      <c r="I7" s="8" t="s">
        <v>23</v>
      </c>
      <c r="J7" s="7">
        <v>0</v>
      </c>
      <c r="K7" s="36">
        <v>0</v>
      </c>
      <c r="L7" s="8" t="s">
        <v>24</v>
      </c>
      <c r="M7" s="14">
        <f t="shared" si="0"/>
        <v>9.5132745267005422E-2</v>
      </c>
      <c r="N7" s="8">
        <v>54376.03</v>
      </c>
      <c r="O7" s="30">
        <v>-19679.91</v>
      </c>
      <c r="P7" s="31">
        <v>11466919.199999999</v>
      </c>
      <c r="Q7" s="30">
        <v>10688470.73</v>
      </c>
      <c r="R7" s="36">
        <v>1</v>
      </c>
      <c r="S7" s="8" t="s">
        <v>21</v>
      </c>
      <c r="T7" s="14">
        <f t="shared" si="4"/>
        <v>0.90846994535519132</v>
      </c>
      <c r="U7" s="14">
        <v>399</v>
      </c>
      <c r="V7" s="38">
        <v>439.2</v>
      </c>
      <c r="W7" s="36">
        <v>0</v>
      </c>
      <c r="X7" s="7" t="s">
        <v>88</v>
      </c>
      <c r="Y7" s="36">
        <v>0</v>
      </c>
      <c r="Z7" s="7" t="s">
        <v>88</v>
      </c>
      <c r="AA7" s="36">
        <v>0</v>
      </c>
      <c r="AB7" s="7" t="s">
        <v>88</v>
      </c>
      <c r="AC7" s="36">
        <v>0</v>
      </c>
      <c r="AD7" s="7" t="s">
        <v>88</v>
      </c>
      <c r="AE7" s="36">
        <v>1</v>
      </c>
      <c r="AF7" s="8" t="s">
        <v>27</v>
      </c>
      <c r="AG7" s="14">
        <f t="shared" si="5"/>
        <v>1.1649879901766378</v>
      </c>
      <c r="AH7" s="30">
        <v>778448.47</v>
      </c>
      <c r="AI7" s="30">
        <v>668203</v>
      </c>
      <c r="AJ7" s="36">
        <v>1</v>
      </c>
      <c r="AK7" s="8" t="s">
        <v>21</v>
      </c>
      <c r="AL7" s="14">
        <f t="shared" si="1"/>
        <v>0.78855088261416351</v>
      </c>
      <c r="AM7" s="30">
        <v>778448.47</v>
      </c>
      <c r="AN7" s="30">
        <v>648700.88</v>
      </c>
      <c r="AO7" s="36">
        <v>0</v>
      </c>
      <c r="AP7" s="8" t="s">
        <v>21</v>
      </c>
      <c r="AQ7" s="14">
        <f t="shared" si="2"/>
        <v>1.0618883040989979</v>
      </c>
      <c r="AR7" s="30">
        <v>4109286.73</v>
      </c>
      <c r="AS7" s="30">
        <v>3469164.57</v>
      </c>
      <c r="AT7" s="30">
        <v>11447239.289999999</v>
      </c>
      <c r="AU7" s="30">
        <v>10262142.84</v>
      </c>
      <c r="AV7" s="36">
        <v>1</v>
      </c>
      <c r="AW7" s="8">
        <v>1</v>
      </c>
      <c r="AX7" s="8">
        <v>1</v>
      </c>
      <c r="AY7" s="36">
        <v>0</v>
      </c>
      <c r="AZ7" s="7" t="s">
        <v>88</v>
      </c>
      <c r="BA7" s="36">
        <v>1</v>
      </c>
      <c r="BB7" s="9">
        <v>0</v>
      </c>
      <c r="BC7" s="10">
        <v>0</v>
      </c>
      <c r="BD7" s="36">
        <v>1</v>
      </c>
      <c r="BE7" s="8" t="s">
        <v>28</v>
      </c>
      <c r="BF7" s="10">
        <v>0</v>
      </c>
      <c r="BG7" s="36">
        <v>0</v>
      </c>
      <c r="BH7" s="7" t="s">
        <v>59</v>
      </c>
      <c r="BI7" s="36">
        <v>0</v>
      </c>
      <c r="BJ7" s="7" t="s">
        <v>59</v>
      </c>
      <c r="BK7" s="36">
        <v>0</v>
      </c>
      <c r="BL7" s="7" t="s">
        <v>59</v>
      </c>
      <c r="BM7" s="36">
        <v>1</v>
      </c>
      <c r="BN7" s="8" t="s">
        <v>21</v>
      </c>
      <c r="BO7" s="8">
        <f t="shared" si="6"/>
        <v>1</v>
      </c>
      <c r="BP7" s="8">
        <v>5</v>
      </c>
      <c r="BQ7" s="7">
        <v>5</v>
      </c>
      <c r="BR7" s="42">
        <f t="shared" si="7"/>
        <v>4</v>
      </c>
      <c r="BS7" s="43">
        <f t="shared" ref="BS7" si="10">W7+Y7+AA7+AC7</f>
        <v>0</v>
      </c>
      <c r="BT7" s="44">
        <f t="shared" si="8"/>
        <v>6</v>
      </c>
      <c r="BU7" s="45">
        <f t="shared" si="3"/>
        <v>10</v>
      </c>
      <c r="BV7" s="46">
        <f>BU7/20</f>
        <v>0.5</v>
      </c>
    </row>
    <row r="8" spans="1:74" ht="15.75">
      <c r="A8" s="1" t="s">
        <v>4</v>
      </c>
      <c r="B8" s="35">
        <v>1</v>
      </c>
      <c r="C8" s="15" t="s">
        <v>21</v>
      </c>
      <c r="D8" s="7">
        <v>0</v>
      </c>
      <c r="E8" s="36">
        <v>1</v>
      </c>
      <c r="F8" s="8" t="s">
        <v>22</v>
      </c>
      <c r="G8" s="7">
        <v>0</v>
      </c>
      <c r="H8" s="36">
        <v>1</v>
      </c>
      <c r="I8" s="8" t="s">
        <v>23</v>
      </c>
      <c r="J8" s="7">
        <v>0</v>
      </c>
      <c r="K8" s="36">
        <v>1</v>
      </c>
      <c r="L8" s="8" t="s">
        <v>24</v>
      </c>
      <c r="M8" s="14">
        <f t="shared" si="0"/>
        <v>-5.5897553970711659E-2</v>
      </c>
      <c r="N8" s="8">
        <v>44022.1</v>
      </c>
      <c r="O8" s="30">
        <v>67622.399999999994</v>
      </c>
      <c r="P8" s="31">
        <v>6067161.3099999996</v>
      </c>
      <c r="Q8" s="30">
        <v>5644955</v>
      </c>
      <c r="R8" s="36">
        <v>1</v>
      </c>
      <c r="S8" s="8" t="s">
        <v>21</v>
      </c>
      <c r="T8" s="14">
        <f t="shared" si="4"/>
        <v>0.86520947176684881</v>
      </c>
      <c r="U8" s="14">
        <v>380</v>
      </c>
      <c r="V8" s="38">
        <v>439.2</v>
      </c>
      <c r="W8" s="36">
        <v>0</v>
      </c>
      <c r="X8" s="7" t="s">
        <v>88</v>
      </c>
      <c r="Y8" s="36"/>
      <c r="Z8" s="7"/>
      <c r="AA8" s="36"/>
      <c r="AB8" s="7"/>
      <c r="AC8" s="36">
        <v>0</v>
      </c>
      <c r="AD8" s="7" t="s">
        <v>88</v>
      </c>
      <c r="AE8" s="36">
        <v>0</v>
      </c>
      <c r="AF8" s="8" t="s">
        <v>27</v>
      </c>
      <c r="AG8" s="14">
        <f t="shared" si="5"/>
        <v>0.87918069996064363</v>
      </c>
      <c r="AH8" s="30">
        <v>422206.31</v>
      </c>
      <c r="AI8" s="30">
        <v>480227</v>
      </c>
      <c r="AJ8" s="36">
        <v>0</v>
      </c>
      <c r="AK8" s="8" t="s">
        <v>21</v>
      </c>
      <c r="AL8" s="14">
        <f t="shared" si="1"/>
        <v>1.0956403352058364</v>
      </c>
      <c r="AM8" s="30">
        <v>422206.31</v>
      </c>
      <c r="AN8" s="30">
        <v>488852.26</v>
      </c>
      <c r="AO8" s="36">
        <v>0</v>
      </c>
      <c r="AP8" s="8" t="s">
        <v>21</v>
      </c>
      <c r="AQ8" s="14">
        <f t="shared" si="2"/>
        <v>1.609356620168791</v>
      </c>
      <c r="AR8" s="30">
        <v>4700761.3</v>
      </c>
      <c r="AS8" s="30">
        <v>3360057.72</v>
      </c>
      <c r="AT8" s="30">
        <v>6134783.71</v>
      </c>
      <c r="AU8" s="30">
        <v>7057161.9800000004</v>
      </c>
      <c r="AV8" s="24"/>
      <c r="AW8" s="8"/>
      <c r="AX8" s="8"/>
      <c r="AY8" s="24"/>
      <c r="AZ8" s="7"/>
      <c r="BA8" s="36">
        <v>1</v>
      </c>
      <c r="BB8" s="9">
        <v>0</v>
      </c>
      <c r="BC8" s="10">
        <v>0</v>
      </c>
      <c r="BD8" s="36">
        <v>1</v>
      </c>
      <c r="BE8" s="8" t="s">
        <v>28</v>
      </c>
      <c r="BF8" s="10">
        <v>0</v>
      </c>
      <c r="BG8" s="36">
        <v>0</v>
      </c>
      <c r="BH8" s="7" t="s">
        <v>59</v>
      </c>
      <c r="BI8" s="36">
        <v>0</v>
      </c>
      <c r="BJ8" s="7" t="s">
        <v>59</v>
      </c>
      <c r="BK8" s="36">
        <v>0</v>
      </c>
      <c r="BL8" s="7" t="s">
        <v>59</v>
      </c>
      <c r="BM8" s="36">
        <v>1</v>
      </c>
      <c r="BN8" s="8" t="s">
        <v>21</v>
      </c>
      <c r="BO8" s="8">
        <f t="shared" si="6"/>
        <v>1</v>
      </c>
      <c r="BP8" s="8">
        <v>5</v>
      </c>
      <c r="BQ8" s="7">
        <v>5</v>
      </c>
      <c r="BR8" s="42">
        <f t="shared" si="7"/>
        <v>5</v>
      </c>
      <c r="BS8" s="43">
        <f>W8+Y8+AC8</f>
        <v>0</v>
      </c>
      <c r="BT8" s="44">
        <f t="shared" si="8"/>
        <v>3</v>
      </c>
      <c r="BU8" s="45">
        <f t="shared" si="3"/>
        <v>8</v>
      </c>
      <c r="BV8" s="46">
        <f t="shared" si="9"/>
        <v>0.5</v>
      </c>
    </row>
    <row r="9" spans="1:74" ht="15.75">
      <c r="A9" s="1" t="s">
        <v>5</v>
      </c>
      <c r="B9" s="35">
        <v>1</v>
      </c>
      <c r="C9" s="15" t="s">
        <v>21</v>
      </c>
      <c r="D9" s="7">
        <v>0</v>
      </c>
      <c r="E9" s="36">
        <v>1</v>
      </c>
      <c r="F9" s="8" t="s">
        <v>22</v>
      </c>
      <c r="G9" s="7">
        <v>0</v>
      </c>
      <c r="H9" s="36">
        <v>1</v>
      </c>
      <c r="I9" s="8" t="s">
        <v>23</v>
      </c>
      <c r="J9" s="7">
        <v>0</v>
      </c>
      <c r="K9" s="36">
        <v>0</v>
      </c>
      <c r="L9" s="8" t="s">
        <v>24</v>
      </c>
      <c r="M9" s="14">
        <f t="shared" si="0"/>
        <v>0.11641216613615729</v>
      </c>
      <c r="N9" s="8">
        <v>35886.559999999998</v>
      </c>
      <c r="O9" s="30">
        <v>698.75</v>
      </c>
      <c r="P9" s="31">
        <v>8049403.1799999997</v>
      </c>
      <c r="Q9" s="30">
        <v>7747134</v>
      </c>
      <c r="R9" s="36">
        <v>1</v>
      </c>
      <c r="S9" s="8" t="s">
        <v>21</v>
      </c>
      <c r="T9" s="14">
        <f t="shared" si="4"/>
        <v>0.93146630236794181</v>
      </c>
      <c r="U9" s="14">
        <v>409.1</v>
      </c>
      <c r="V9" s="38">
        <v>439.2</v>
      </c>
      <c r="W9" s="36">
        <v>1</v>
      </c>
      <c r="X9" s="7" t="s">
        <v>57</v>
      </c>
      <c r="Y9" s="36"/>
      <c r="Z9" s="7"/>
      <c r="AA9" s="36"/>
      <c r="AB9" s="7"/>
      <c r="AC9" s="36">
        <v>1</v>
      </c>
      <c r="AD9" s="7" t="s">
        <v>57</v>
      </c>
      <c r="AE9" s="36">
        <v>0</v>
      </c>
      <c r="AF9" s="8" t="s">
        <v>27</v>
      </c>
      <c r="AG9" s="14">
        <f t="shared" si="5"/>
        <v>0.84026213959280793</v>
      </c>
      <c r="AH9" s="30">
        <v>302269.18</v>
      </c>
      <c r="AI9" s="30">
        <v>359732</v>
      </c>
      <c r="AJ9" s="36">
        <v>0</v>
      </c>
      <c r="AK9" s="8" t="s">
        <v>21</v>
      </c>
      <c r="AL9" s="14">
        <f t="shared" si="1"/>
        <v>1.0153157606919285</v>
      </c>
      <c r="AM9" s="30">
        <v>302269.18</v>
      </c>
      <c r="AN9" s="30">
        <v>324324.59999999998</v>
      </c>
      <c r="AO9" s="36">
        <v>1</v>
      </c>
      <c r="AP9" s="8" t="s">
        <v>21</v>
      </c>
      <c r="AQ9" s="14">
        <f t="shared" si="2"/>
        <v>0.66206075529453512</v>
      </c>
      <c r="AR9" s="30">
        <v>4235893.96</v>
      </c>
      <c r="AS9" s="30">
        <v>3853346.53</v>
      </c>
      <c r="AT9" s="30">
        <v>8050101.9299999997</v>
      </c>
      <c r="AU9" s="30">
        <v>4848330.4400000004</v>
      </c>
      <c r="AV9" s="24"/>
      <c r="AW9" s="8"/>
      <c r="AX9" s="8"/>
      <c r="AY9" s="24"/>
      <c r="AZ9" s="7"/>
      <c r="BA9" s="36">
        <v>1</v>
      </c>
      <c r="BB9" s="9">
        <v>0</v>
      </c>
      <c r="BC9" s="10">
        <v>0</v>
      </c>
      <c r="BD9" s="36">
        <v>1</v>
      </c>
      <c r="BE9" s="8" t="s">
        <v>28</v>
      </c>
      <c r="BF9" s="10">
        <v>0</v>
      </c>
      <c r="BG9" s="36">
        <v>0</v>
      </c>
      <c r="BH9" s="7" t="s">
        <v>59</v>
      </c>
      <c r="BI9" s="36">
        <v>0</v>
      </c>
      <c r="BJ9" s="7" t="s">
        <v>59</v>
      </c>
      <c r="BK9" s="36">
        <v>0</v>
      </c>
      <c r="BL9" s="7" t="s">
        <v>59</v>
      </c>
      <c r="BM9" s="36">
        <v>1</v>
      </c>
      <c r="BN9" s="8" t="s">
        <v>21</v>
      </c>
      <c r="BO9" s="8">
        <f t="shared" si="6"/>
        <v>1</v>
      </c>
      <c r="BP9" s="8">
        <v>5</v>
      </c>
      <c r="BQ9" s="7">
        <v>5</v>
      </c>
      <c r="BR9" s="42">
        <f t="shared" si="7"/>
        <v>4</v>
      </c>
      <c r="BS9" s="43">
        <f t="shared" ref="BS9:BS22" si="11">W9+Y9+AC9</f>
        <v>2</v>
      </c>
      <c r="BT9" s="44">
        <f t="shared" si="8"/>
        <v>4</v>
      </c>
      <c r="BU9" s="45">
        <f t="shared" si="3"/>
        <v>10</v>
      </c>
      <c r="BV9" s="46">
        <f t="shared" si="9"/>
        <v>0.625</v>
      </c>
    </row>
    <row r="10" spans="1:74" ht="15.75">
      <c r="A10" s="1" t="s">
        <v>6</v>
      </c>
      <c r="B10" s="35">
        <v>1</v>
      </c>
      <c r="C10" s="15" t="s">
        <v>21</v>
      </c>
      <c r="D10" s="7">
        <v>0</v>
      </c>
      <c r="E10" s="36">
        <v>1</v>
      </c>
      <c r="F10" s="8" t="s">
        <v>21</v>
      </c>
      <c r="G10" s="7">
        <v>0</v>
      </c>
      <c r="H10" s="36">
        <v>1</v>
      </c>
      <c r="I10" s="8" t="s">
        <v>23</v>
      </c>
      <c r="J10" s="7">
        <v>0</v>
      </c>
      <c r="K10" s="36">
        <v>1</v>
      </c>
      <c r="L10" s="8" t="s">
        <v>25</v>
      </c>
      <c r="M10" s="14">
        <f t="shared" si="0"/>
        <v>2.9268109988343078E-2</v>
      </c>
      <c r="N10" s="8">
        <v>566353.15</v>
      </c>
      <c r="O10" s="30">
        <v>420881.56</v>
      </c>
      <c r="P10" s="31">
        <v>33906118.700000003</v>
      </c>
      <c r="Q10" s="30">
        <v>28935808.350000001</v>
      </c>
      <c r="R10" s="36" t="s">
        <v>26</v>
      </c>
      <c r="S10" s="8" t="s">
        <v>26</v>
      </c>
      <c r="T10" s="14">
        <f t="shared" si="4"/>
        <v>1.0227029342471621</v>
      </c>
      <c r="U10" s="14">
        <v>477.5</v>
      </c>
      <c r="V10" s="39">
        <v>466.9</v>
      </c>
      <c r="W10" s="36">
        <v>1</v>
      </c>
      <c r="X10" s="7" t="s">
        <v>57</v>
      </c>
      <c r="Y10" s="36"/>
      <c r="Z10" s="24"/>
      <c r="AA10" s="36"/>
      <c r="AB10" s="7"/>
      <c r="AC10" s="36">
        <v>1</v>
      </c>
      <c r="AD10" s="7" t="s">
        <v>57</v>
      </c>
      <c r="AE10" s="36">
        <v>0</v>
      </c>
      <c r="AF10" s="8" t="s">
        <v>27</v>
      </c>
      <c r="AG10" s="14">
        <f t="shared" si="5"/>
        <v>0.83627869291576518</v>
      </c>
      <c r="AH10" s="30">
        <v>4970310.3499999996</v>
      </c>
      <c r="AI10" s="30">
        <v>5943366</v>
      </c>
      <c r="AJ10" s="36">
        <v>0</v>
      </c>
      <c r="AK10" s="8" t="s">
        <v>21</v>
      </c>
      <c r="AL10" s="14">
        <f t="shared" si="1"/>
        <v>1.0693809754986907</v>
      </c>
      <c r="AM10" s="30">
        <v>4970310.3499999996</v>
      </c>
      <c r="AN10" s="30">
        <v>5616953.8600000003</v>
      </c>
      <c r="AO10" s="36">
        <v>1</v>
      </c>
      <c r="AP10" s="8" t="s">
        <v>21</v>
      </c>
      <c r="AQ10" s="14">
        <f t="shared" si="2"/>
        <v>0.61221710363233028</v>
      </c>
      <c r="AR10" s="30">
        <v>7119472.3600000003</v>
      </c>
      <c r="AS10" s="30">
        <v>6119185.9199999999</v>
      </c>
      <c r="AT10" s="30">
        <v>34327000.259999998</v>
      </c>
      <c r="AU10" s="30">
        <v>18062886.460000001</v>
      </c>
      <c r="AV10" s="24"/>
      <c r="AW10" s="8"/>
      <c r="AX10" s="8"/>
      <c r="AY10" s="24"/>
      <c r="AZ10" s="7"/>
      <c r="BA10" s="36">
        <v>1</v>
      </c>
      <c r="BB10" s="9">
        <v>0</v>
      </c>
      <c r="BC10" s="10">
        <v>0</v>
      </c>
      <c r="BD10" s="36">
        <v>1</v>
      </c>
      <c r="BE10" s="8" t="s">
        <v>28</v>
      </c>
      <c r="BF10" s="10">
        <v>0</v>
      </c>
      <c r="BG10" s="36">
        <v>0</v>
      </c>
      <c r="BH10" s="7" t="s">
        <v>59</v>
      </c>
      <c r="BI10" s="36">
        <v>0</v>
      </c>
      <c r="BJ10" s="7" t="s">
        <v>59</v>
      </c>
      <c r="BK10" s="36">
        <v>0</v>
      </c>
      <c r="BL10" s="7" t="s">
        <v>59</v>
      </c>
      <c r="BM10" s="36" t="s">
        <v>26</v>
      </c>
      <c r="BN10" s="8" t="s">
        <v>26</v>
      </c>
      <c r="BO10" s="14"/>
      <c r="BP10" s="8"/>
      <c r="BQ10" s="7">
        <v>7</v>
      </c>
      <c r="BR10" s="42">
        <f>B10+E10+H10+K10</f>
        <v>4</v>
      </c>
      <c r="BS10" s="43">
        <f t="shared" si="11"/>
        <v>2</v>
      </c>
      <c r="BT10" s="44">
        <f>AE10+AJ10+AO10+AV10+AY10+BA10+BD10+BG10+BI10+BK10</f>
        <v>3</v>
      </c>
      <c r="BU10" s="45">
        <f t="shared" si="3"/>
        <v>9</v>
      </c>
      <c r="BV10" s="46">
        <f>BU10/14</f>
        <v>0.6428571428571429</v>
      </c>
    </row>
    <row r="11" spans="1:74" ht="15.75">
      <c r="A11" s="1" t="s">
        <v>7</v>
      </c>
      <c r="B11" s="35">
        <v>1</v>
      </c>
      <c r="C11" s="15" t="s">
        <v>21</v>
      </c>
      <c r="D11" s="7">
        <v>0</v>
      </c>
      <c r="E11" s="36">
        <v>1</v>
      </c>
      <c r="F11" s="8" t="s">
        <v>22</v>
      </c>
      <c r="G11" s="7">
        <v>0</v>
      </c>
      <c r="H11" s="36">
        <v>1</v>
      </c>
      <c r="I11" s="8" t="s">
        <v>23</v>
      </c>
      <c r="J11" s="7">
        <v>0</v>
      </c>
      <c r="K11" s="36">
        <v>1</v>
      </c>
      <c r="L11" s="8" t="s">
        <v>24</v>
      </c>
      <c r="M11" s="14">
        <f t="shared" si="0"/>
        <v>-5.0331494595923044E-2</v>
      </c>
      <c r="N11" s="8">
        <v>50263.35</v>
      </c>
      <c r="O11" s="30">
        <v>70005.84</v>
      </c>
      <c r="P11" s="31">
        <v>5390711.2300000004</v>
      </c>
      <c r="Q11" s="30">
        <v>4998462</v>
      </c>
      <c r="R11" s="36">
        <v>0</v>
      </c>
      <c r="S11" s="8" t="s">
        <v>21</v>
      </c>
      <c r="T11" s="14">
        <f t="shared" si="4"/>
        <v>1.0433137089991589</v>
      </c>
      <c r="U11" s="14">
        <v>496.2</v>
      </c>
      <c r="V11" s="38">
        <v>475.6</v>
      </c>
      <c r="W11" s="36">
        <v>1</v>
      </c>
      <c r="X11" s="7" t="s">
        <v>57</v>
      </c>
      <c r="Y11" s="36"/>
      <c r="Z11" s="24"/>
      <c r="AA11" s="36"/>
      <c r="AB11" s="7"/>
      <c r="AC11" s="36">
        <v>1</v>
      </c>
      <c r="AD11" s="7" t="s">
        <v>57</v>
      </c>
      <c r="AE11" s="36">
        <v>1</v>
      </c>
      <c r="AF11" s="8" t="s">
        <v>27</v>
      </c>
      <c r="AG11" s="14">
        <f t="shared" si="5"/>
        <v>1.315235401612822</v>
      </c>
      <c r="AH11" s="30">
        <v>392249.23</v>
      </c>
      <c r="AI11" s="30">
        <v>298235</v>
      </c>
      <c r="AJ11" s="36">
        <v>1</v>
      </c>
      <c r="AK11" s="8" t="s">
        <v>21</v>
      </c>
      <c r="AL11" s="14">
        <f t="shared" si="1"/>
        <v>0.86796772789268983</v>
      </c>
      <c r="AM11" s="30">
        <v>392249.23</v>
      </c>
      <c r="AN11" s="30">
        <v>359791.23</v>
      </c>
      <c r="AO11" s="36">
        <v>1</v>
      </c>
      <c r="AP11" s="8" t="s">
        <v>21</v>
      </c>
      <c r="AQ11" s="14">
        <f t="shared" si="2"/>
        <v>0.98428266088233285</v>
      </c>
      <c r="AR11" s="30">
        <v>4266048.8099999996</v>
      </c>
      <c r="AS11" s="30">
        <v>3722619.09</v>
      </c>
      <c r="AT11" s="30">
        <v>5460717.0700000003</v>
      </c>
      <c r="AU11" s="30">
        <v>4690210.0199999996</v>
      </c>
      <c r="AV11" s="24"/>
      <c r="AW11" s="8"/>
      <c r="AX11" s="8"/>
      <c r="AY11" s="24"/>
      <c r="AZ11" s="7"/>
      <c r="BA11" s="36">
        <v>1</v>
      </c>
      <c r="BB11" s="9">
        <v>0</v>
      </c>
      <c r="BC11" s="10">
        <v>0</v>
      </c>
      <c r="BD11" s="36">
        <v>1</v>
      </c>
      <c r="BE11" s="8" t="s">
        <v>28</v>
      </c>
      <c r="BF11" s="10">
        <v>0</v>
      </c>
      <c r="BG11" s="36">
        <v>1</v>
      </c>
      <c r="BH11" s="7" t="s">
        <v>58</v>
      </c>
      <c r="BI11" s="36">
        <v>1</v>
      </c>
      <c r="BJ11" s="7" t="s">
        <v>58</v>
      </c>
      <c r="BK11" s="36">
        <v>0</v>
      </c>
      <c r="BL11" s="7" t="s">
        <v>59</v>
      </c>
      <c r="BM11" s="36">
        <v>1</v>
      </c>
      <c r="BN11" s="8" t="s">
        <v>21</v>
      </c>
      <c r="BO11" s="8">
        <f t="shared" si="6"/>
        <v>1</v>
      </c>
      <c r="BP11" s="8">
        <v>3</v>
      </c>
      <c r="BQ11" s="7">
        <v>3</v>
      </c>
      <c r="BR11" s="42">
        <f t="shared" si="7"/>
        <v>4</v>
      </c>
      <c r="BS11" s="43">
        <f t="shared" si="11"/>
        <v>2</v>
      </c>
      <c r="BT11" s="44">
        <f t="shared" si="8"/>
        <v>8</v>
      </c>
      <c r="BU11" s="45">
        <f t="shared" si="3"/>
        <v>14</v>
      </c>
      <c r="BV11" s="46">
        <f t="shared" si="9"/>
        <v>0.875</v>
      </c>
    </row>
    <row r="12" spans="1:74" ht="15.75">
      <c r="A12" s="41" t="s">
        <v>8</v>
      </c>
      <c r="B12" s="35">
        <v>1</v>
      </c>
      <c r="C12" s="15" t="s">
        <v>21</v>
      </c>
      <c r="D12" s="7">
        <v>0</v>
      </c>
      <c r="E12" s="36">
        <v>1</v>
      </c>
      <c r="F12" s="8" t="s">
        <v>22</v>
      </c>
      <c r="G12" s="7">
        <v>0</v>
      </c>
      <c r="H12" s="36">
        <v>1</v>
      </c>
      <c r="I12" s="8" t="s">
        <v>23</v>
      </c>
      <c r="J12" s="7">
        <v>0</v>
      </c>
      <c r="K12" s="36">
        <v>0</v>
      </c>
      <c r="L12" s="8" t="s">
        <v>24</v>
      </c>
      <c r="M12" s="14">
        <f t="shared" si="0"/>
        <v>0.50226972483622123</v>
      </c>
      <c r="N12" s="8">
        <v>95921.27</v>
      </c>
      <c r="O12" s="30">
        <v>-55291.31</v>
      </c>
      <c r="P12" s="31">
        <v>3954592.61</v>
      </c>
      <c r="Q12" s="30">
        <v>3653534.09</v>
      </c>
      <c r="R12" s="36">
        <v>1</v>
      </c>
      <c r="S12" s="8" t="s">
        <v>21</v>
      </c>
      <c r="T12" s="14">
        <f t="shared" si="4"/>
        <v>0.99116904962153063</v>
      </c>
      <c r="U12" s="14">
        <v>471.4</v>
      </c>
      <c r="V12" s="38">
        <v>475.6</v>
      </c>
      <c r="W12" s="36">
        <v>0</v>
      </c>
      <c r="X12" s="7" t="s">
        <v>30</v>
      </c>
      <c r="Y12" s="36"/>
      <c r="Z12" s="7"/>
      <c r="AA12" s="36"/>
      <c r="AB12" s="7"/>
      <c r="AC12" s="36">
        <v>1</v>
      </c>
      <c r="AD12" s="7" t="s">
        <v>57</v>
      </c>
      <c r="AE12" s="36">
        <v>1</v>
      </c>
      <c r="AF12" s="8" t="s">
        <v>27</v>
      </c>
      <c r="AG12" s="14">
        <f t="shared" si="5"/>
        <v>1.1225442871365026</v>
      </c>
      <c r="AH12" s="30">
        <v>301058.52</v>
      </c>
      <c r="AI12" s="30">
        <v>268193</v>
      </c>
      <c r="AJ12" s="36">
        <v>1</v>
      </c>
      <c r="AK12" s="8" t="s">
        <v>21</v>
      </c>
      <c r="AL12" s="14">
        <f t="shared" si="1"/>
        <v>0.83618741777342087</v>
      </c>
      <c r="AM12" s="30">
        <v>301058.52</v>
      </c>
      <c r="AN12" s="30">
        <v>266035.40999999997</v>
      </c>
      <c r="AO12" s="36">
        <v>1</v>
      </c>
      <c r="AP12" s="8" t="s">
        <v>21</v>
      </c>
      <c r="AQ12" s="14">
        <f t="shared" si="2"/>
        <v>0.92442214743143181</v>
      </c>
      <c r="AR12" s="30">
        <v>2928342.74</v>
      </c>
      <c r="AS12" s="30">
        <v>2696315.81</v>
      </c>
      <c r="AT12" s="30">
        <v>3899301.3</v>
      </c>
      <c r="AU12" s="30">
        <v>3318990.34</v>
      </c>
      <c r="AV12" s="24"/>
      <c r="AW12" s="8"/>
      <c r="AX12" s="8"/>
      <c r="AY12" s="24"/>
      <c r="AZ12" s="7"/>
      <c r="BA12" s="36">
        <v>1</v>
      </c>
      <c r="BB12" s="9">
        <v>0</v>
      </c>
      <c r="BC12" s="10">
        <v>0</v>
      </c>
      <c r="BD12" s="36">
        <v>1</v>
      </c>
      <c r="BE12" s="8" t="s">
        <v>28</v>
      </c>
      <c r="BF12" s="10">
        <v>0</v>
      </c>
      <c r="BG12" s="36">
        <v>1</v>
      </c>
      <c r="BH12" s="7" t="s">
        <v>58</v>
      </c>
      <c r="BI12" s="36">
        <v>1</v>
      </c>
      <c r="BJ12" s="7" t="s">
        <v>58</v>
      </c>
      <c r="BK12" s="36">
        <v>0</v>
      </c>
      <c r="BL12" s="7" t="s">
        <v>59</v>
      </c>
      <c r="BM12" s="36">
        <v>1</v>
      </c>
      <c r="BN12" s="8" t="s">
        <v>21</v>
      </c>
      <c r="BO12" s="8">
        <f t="shared" si="6"/>
        <v>1</v>
      </c>
      <c r="BP12" s="8">
        <v>3</v>
      </c>
      <c r="BQ12" s="7">
        <v>3</v>
      </c>
      <c r="BR12" s="42">
        <f t="shared" si="7"/>
        <v>4</v>
      </c>
      <c r="BS12" s="43">
        <f t="shared" si="11"/>
        <v>1</v>
      </c>
      <c r="BT12" s="44">
        <f t="shared" si="8"/>
        <v>8</v>
      </c>
      <c r="BU12" s="45">
        <f t="shared" si="3"/>
        <v>13</v>
      </c>
      <c r="BV12" s="46">
        <f t="shared" si="9"/>
        <v>0.8125</v>
      </c>
    </row>
    <row r="13" spans="1:74" ht="15.75">
      <c r="A13" s="1" t="s">
        <v>9</v>
      </c>
      <c r="B13" s="35">
        <v>1</v>
      </c>
      <c r="C13" s="15" t="s">
        <v>21</v>
      </c>
      <c r="D13" s="7">
        <v>0</v>
      </c>
      <c r="E13" s="36">
        <v>1</v>
      </c>
      <c r="F13" s="8" t="s">
        <v>22</v>
      </c>
      <c r="G13" s="7">
        <v>0</v>
      </c>
      <c r="H13" s="36">
        <v>1</v>
      </c>
      <c r="I13" s="8" t="s">
        <v>23</v>
      </c>
      <c r="J13" s="7">
        <v>0</v>
      </c>
      <c r="K13" s="36">
        <v>0</v>
      </c>
      <c r="L13" s="8" t="s">
        <v>24</v>
      </c>
      <c r="M13" s="14">
        <f t="shared" si="0"/>
        <v>1.0186802621427062</v>
      </c>
      <c r="N13" s="8">
        <v>182917.32</v>
      </c>
      <c r="O13" s="30">
        <v>8583.11</v>
      </c>
      <c r="P13" s="31">
        <v>3670112.32</v>
      </c>
      <c r="Q13" s="30">
        <v>3498975</v>
      </c>
      <c r="R13" s="36">
        <v>1</v>
      </c>
      <c r="S13" s="8" t="s">
        <v>21</v>
      </c>
      <c r="T13" s="14">
        <f t="shared" si="4"/>
        <v>0.90306980656013447</v>
      </c>
      <c r="U13" s="14">
        <v>429.5</v>
      </c>
      <c r="V13" s="38">
        <v>475.6</v>
      </c>
      <c r="W13" s="36">
        <v>0</v>
      </c>
      <c r="X13" s="7" t="s">
        <v>30</v>
      </c>
      <c r="Y13" s="36"/>
      <c r="Z13" s="7"/>
      <c r="AA13" s="36"/>
      <c r="AB13" s="7"/>
      <c r="AC13" s="36">
        <v>1</v>
      </c>
      <c r="AD13" s="7" t="s">
        <v>57</v>
      </c>
      <c r="AE13" s="36">
        <v>1</v>
      </c>
      <c r="AF13" s="8" t="s">
        <v>27</v>
      </c>
      <c r="AG13" s="14">
        <f t="shared" si="5"/>
        <v>0.97346074867891907</v>
      </c>
      <c r="AH13" s="30">
        <v>171137.32</v>
      </c>
      <c r="AI13" s="30">
        <v>175803</v>
      </c>
      <c r="AJ13" s="36">
        <v>1</v>
      </c>
      <c r="AK13" s="8" t="s">
        <v>21</v>
      </c>
      <c r="AL13" s="14">
        <f t="shared" si="1"/>
        <v>0.92563924726853153</v>
      </c>
      <c r="AM13" s="30">
        <v>171137.32</v>
      </c>
      <c r="AN13" s="30">
        <v>167406.14000000001</v>
      </c>
      <c r="AO13" s="36">
        <v>0</v>
      </c>
      <c r="AP13" s="8" t="s">
        <v>21</v>
      </c>
      <c r="AQ13" s="14">
        <f t="shared" si="2"/>
        <v>1.0450216408362039</v>
      </c>
      <c r="AR13" s="30">
        <v>2683692.3199999998</v>
      </c>
      <c r="AS13" s="30">
        <v>2552751.09</v>
      </c>
      <c r="AT13" s="30">
        <v>3678695.43</v>
      </c>
      <c r="AU13" s="30">
        <v>3656746.58</v>
      </c>
      <c r="AV13" s="24"/>
      <c r="AW13" s="8"/>
      <c r="AX13" s="8"/>
      <c r="AY13" s="24"/>
      <c r="AZ13" s="7"/>
      <c r="BA13" s="36">
        <v>1</v>
      </c>
      <c r="BB13" s="9">
        <v>0</v>
      </c>
      <c r="BC13" s="10">
        <v>0</v>
      </c>
      <c r="BD13" s="36">
        <v>1</v>
      </c>
      <c r="BE13" s="8" t="s">
        <v>28</v>
      </c>
      <c r="BF13" s="10">
        <v>0</v>
      </c>
      <c r="BG13" s="36">
        <v>0</v>
      </c>
      <c r="BH13" s="7" t="s">
        <v>59</v>
      </c>
      <c r="BI13" s="36">
        <v>0</v>
      </c>
      <c r="BJ13" s="7" t="s">
        <v>59</v>
      </c>
      <c r="BK13" s="36">
        <v>0</v>
      </c>
      <c r="BL13" s="7" t="s">
        <v>59</v>
      </c>
      <c r="BM13" s="36">
        <v>1</v>
      </c>
      <c r="BN13" s="8" t="s">
        <v>21</v>
      </c>
      <c r="BO13" s="8">
        <f t="shared" si="6"/>
        <v>1</v>
      </c>
      <c r="BP13" s="8">
        <v>3</v>
      </c>
      <c r="BQ13" s="7">
        <v>3</v>
      </c>
      <c r="BR13" s="42">
        <f t="shared" si="7"/>
        <v>4</v>
      </c>
      <c r="BS13" s="43">
        <f t="shared" si="11"/>
        <v>1</v>
      </c>
      <c r="BT13" s="44">
        <f t="shared" si="8"/>
        <v>5</v>
      </c>
      <c r="BU13" s="45">
        <f t="shared" si="3"/>
        <v>10</v>
      </c>
      <c r="BV13" s="46">
        <f t="shared" si="9"/>
        <v>0.625</v>
      </c>
    </row>
    <row r="14" spans="1:74" ht="15.75">
      <c r="A14" s="1" t="s">
        <v>10</v>
      </c>
      <c r="B14" s="35">
        <v>1</v>
      </c>
      <c r="C14" s="15" t="s">
        <v>21</v>
      </c>
      <c r="D14" s="7">
        <v>0</v>
      </c>
      <c r="E14" s="36">
        <v>1</v>
      </c>
      <c r="F14" s="8" t="s">
        <v>22</v>
      </c>
      <c r="G14" s="7">
        <v>0</v>
      </c>
      <c r="H14" s="36">
        <v>1</v>
      </c>
      <c r="I14" s="8" t="s">
        <v>23</v>
      </c>
      <c r="J14" s="7">
        <v>0</v>
      </c>
      <c r="K14" s="36">
        <v>0</v>
      </c>
      <c r="L14" s="8" t="s">
        <v>24</v>
      </c>
      <c r="M14" s="14">
        <f t="shared" si="0"/>
        <v>2.2724648896708581</v>
      </c>
      <c r="N14" s="8">
        <v>251997.64</v>
      </c>
      <c r="O14" s="30">
        <v>-172030.56</v>
      </c>
      <c r="P14" s="31">
        <v>6124651.9500000002</v>
      </c>
      <c r="Q14" s="30">
        <v>5938058</v>
      </c>
      <c r="R14" s="36">
        <v>1</v>
      </c>
      <c r="S14" s="8" t="s">
        <v>21</v>
      </c>
      <c r="T14" s="14">
        <f t="shared" si="4"/>
        <v>0.98675357443229605</v>
      </c>
      <c r="U14" s="14">
        <v>469.3</v>
      </c>
      <c r="V14" s="38">
        <v>475.6</v>
      </c>
      <c r="W14" s="36">
        <v>0</v>
      </c>
      <c r="X14" s="7" t="s">
        <v>88</v>
      </c>
      <c r="Y14" s="36"/>
      <c r="Z14" s="24"/>
      <c r="AA14" s="36"/>
      <c r="AB14" s="7"/>
      <c r="AC14" s="36">
        <v>0</v>
      </c>
      <c r="AD14" s="7" t="s">
        <v>88</v>
      </c>
      <c r="AE14" s="36">
        <v>1</v>
      </c>
      <c r="AF14" s="8" t="s">
        <v>27</v>
      </c>
      <c r="AG14" s="14">
        <f t="shared" si="5"/>
        <v>1.0804138246499833</v>
      </c>
      <c r="AH14" s="30">
        <v>186593.95</v>
      </c>
      <c r="AI14" s="30">
        <v>172706</v>
      </c>
      <c r="AJ14" s="36">
        <v>0</v>
      </c>
      <c r="AK14" s="8" t="s">
        <v>21</v>
      </c>
      <c r="AL14" s="14">
        <f t="shared" si="1"/>
        <v>1.074173572176389</v>
      </c>
      <c r="AM14" s="30">
        <v>186593.95</v>
      </c>
      <c r="AN14" s="30">
        <v>211815.1</v>
      </c>
      <c r="AO14" s="36">
        <v>0</v>
      </c>
      <c r="AP14" s="8" t="s">
        <v>21</v>
      </c>
      <c r="AQ14" s="14">
        <f t="shared" si="2"/>
        <v>1.0812341275442303</v>
      </c>
      <c r="AR14" s="30">
        <v>3927661.14</v>
      </c>
      <c r="AS14" s="30">
        <v>3755177.3</v>
      </c>
      <c r="AT14" s="30">
        <v>5952621.3899999997</v>
      </c>
      <c r="AU14" s="30">
        <v>6153531.6799999997</v>
      </c>
      <c r="AV14" s="24"/>
      <c r="AW14" s="8"/>
      <c r="AX14" s="8"/>
      <c r="AY14" s="24"/>
      <c r="AZ14" s="7"/>
      <c r="BA14" s="36">
        <v>1</v>
      </c>
      <c r="BB14" s="9">
        <v>0</v>
      </c>
      <c r="BC14" s="10">
        <v>0</v>
      </c>
      <c r="BD14" s="36">
        <v>1</v>
      </c>
      <c r="BE14" s="8" t="s">
        <v>28</v>
      </c>
      <c r="BF14" s="10">
        <v>0</v>
      </c>
      <c r="BG14" s="36">
        <v>0</v>
      </c>
      <c r="BH14" s="7" t="s">
        <v>59</v>
      </c>
      <c r="BI14" s="36">
        <v>0</v>
      </c>
      <c r="BJ14" s="7" t="s">
        <v>59</v>
      </c>
      <c r="BK14" s="36">
        <v>0</v>
      </c>
      <c r="BL14" s="7" t="s">
        <v>59</v>
      </c>
      <c r="BM14" s="36">
        <v>1</v>
      </c>
      <c r="BN14" s="8" t="s">
        <v>21</v>
      </c>
      <c r="BO14" s="8">
        <f t="shared" si="6"/>
        <v>1</v>
      </c>
      <c r="BP14" s="8">
        <v>3</v>
      </c>
      <c r="BQ14" s="7">
        <v>3</v>
      </c>
      <c r="BR14" s="42">
        <f t="shared" si="7"/>
        <v>4</v>
      </c>
      <c r="BS14" s="43">
        <f t="shared" si="11"/>
        <v>0</v>
      </c>
      <c r="BT14" s="44">
        <f t="shared" si="8"/>
        <v>4</v>
      </c>
      <c r="BU14" s="45">
        <f t="shared" si="3"/>
        <v>8</v>
      </c>
      <c r="BV14" s="46">
        <f t="shared" si="9"/>
        <v>0.5</v>
      </c>
    </row>
    <row r="15" spans="1:74" ht="15.75">
      <c r="A15" s="1" t="s">
        <v>11</v>
      </c>
      <c r="B15" s="35">
        <v>1</v>
      </c>
      <c r="C15" s="15" t="s">
        <v>21</v>
      </c>
      <c r="D15" s="7">
        <v>0</v>
      </c>
      <c r="E15" s="36">
        <v>1</v>
      </c>
      <c r="F15" s="8" t="s">
        <v>22</v>
      </c>
      <c r="G15" s="7">
        <v>0</v>
      </c>
      <c r="H15" s="36">
        <v>1</v>
      </c>
      <c r="I15" s="8" t="s">
        <v>23</v>
      </c>
      <c r="J15" s="7">
        <v>0</v>
      </c>
      <c r="K15" s="36">
        <v>0</v>
      </c>
      <c r="L15" s="8" t="s">
        <v>24</v>
      </c>
      <c r="M15" s="14">
        <f t="shared" si="0"/>
        <v>0.47481106190529615</v>
      </c>
      <c r="N15" s="8">
        <v>189719.12</v>
      </c>
      <c r="O15" s="30">
        <v>86004.25</v>
      </c>
      <c r="P15" s="31">
        <v>7993259.6299999999</v>
      </c>
      <c r="Q15" s="30">
        <v>7774825.6500000004</v>
      </c>
      <c r="R15" s="36">
        <v>1</v>
      </c>
      <c r="S15" s="8" t="s">
        <v>21</v>
      </c>
      <c r="T15" s="14">
        <f t="shared" si="4"/>
        <v>0.98402018502943644</v>
      </c>
      <c r="U15" s="14">
        <v>468</v>
      </c>
      <c r="V15" s="38">
        <v>475.6</v>
      </c>
      <c r="W15" s="36">
        <v>1</v>
      </c>
      <c r="X15" s="7" t="s">
        <v>57</v>
      </c>
      <c r="Y15" s="36"/>
      <c r="Z15" s="7"/>
      <c r="AA15" s="36"/>
      <c r="AB15" s="7"/>
      <c r="AC15" s="36">
        <v>1</v>
      </c>
      <c r="AD15" s="7" t="s">
        <v>57</v>
      </c>
      <c r="AE15" s="36">
        <v>1</v>
      </c>
      <c r="AF15" s="8" t="s">
        <v>27</v>
      </c>
      <c r="AG15" s="14">
        <f t="shared" si="5"/>
        <v>1.0013155349374505</v>
      </c>
      <c r="AH15" s="30">
        <v>218433.98</v>
      </c>
      <c r="AI15" s="30">
        <v>218147</v>
      </c>
      <c r="AJ15" s="36">
        <v>1</v>
      </c>
      <c r="AK15" s="8" t="s">
        <v>21</v>
      </c>
      <c r="AL15" s="14">
        <f t="shared" si="1"/>
        <v>0.79257938621009394</v>
      </c>
      <c r="AM15" s="30">
        <v>218433.98</v>
      </c>
      <c r="AN15" s="30">
        <v>182956.51</v>
      </c>
      <c r="AO15" s="36">
        <v>1</v>
      </c>
      <c r="AP15" s="8" t="s">
        <v>21</v>
      </c>
      <c r="AQ15" s="14">
        <f t="shared" si="2"/>
        <v>0.66047922885102139</v>
      </c>
      <c r="AR15" s="30">
        <v>3313052.67</v>
      </c>
      <c r="AS15" s="30">
        <v>3421500.15</v>
      </c>
      <c r="AT15" s="30">
        <v>8079263.8799999999</v>
      </c>
      <c r="AU15" s="30">
        <v>5510857.4900000002</v>
      </c>
      <c r="AV15" s="24"/>
      <c r="AW15" s="8"/>
      <c r="AX15" s="8"/>
      <c r="AY15" s="24"/>
      <c r="AZ15" s="7"/>
      <c r="BA15" s="36">
        <v>1</v>
      </c>
      <c r="BB15" s="9">
        <v>0</v>
      </c>
      <c r="BC15" s="10">
        <v>0</v>
      </c>
      <c r="BD15" s="36">
        <v>1</v>
      </c>
      <c r="BE15" s="8" t="s">
        <v>28</v>
      </c>
      <c r="BF15" s="10">
        <v>0</v>
      </c>
      <c r="BG15" s="36">
        <v>1</v>
      </c>
      <c r="BH15" s="7" t="s">
        <v>58</v>
      </c>
      <c r="BI15" s="36">
        <v>1</v>
      </c>
      <c r="BJ15" s="7" t="s">
        <v>58</v>
      </c>
      <c r="BK15" s="36">
        <v>1</v>
      </c>
      <c r="BL15" s="7" t="s">
        <v>58</v>
      </c>
      <c r="BM15" s="36">
        <v>1</v>
      </c>
      <c r="BN15" s="8" t="s">
        <v>21</v>
      </c>
      <c r="BO15" s="8">
        <f t="shared" si="6"/>
        <v>1</v>
      </c>
      <c r="BP15" s="8">
        <v>3</v>
      </c>
      <c r="BQ15" s="7">
        <v>3</v>
      </c>
      <c r="BR15" s="42">
        <f t="shared" si="7"/>
        <v>4</v>
      </c>
      <c r="BS15" s="43">
        <f t="shared" si="11"/>
        <v>2</v>
      </c>
      <c r="BT15" s="44">
        <f t="shared" si="8"/>
        <v>9</v>
      </c>
      <c r="BU15" s="45">
        <f t="shared" si="3"/>
        <v>15</v>
      </c>
      <c r="BV15" s="46">
        <f t="shared" si="9"/>
        <v>0.9375</v>
      </c>
    </row>
    <row r="16" spans="1:74" ht="15.75">
      <c r="A16" s="1" t="s">
        <v>12</v>
      </c>
      <c r="B16" s="35">
        <v>1</v>
      </c>
      <c r="C16" s="15" t="s">
        <v>21</v>
      </c>
      <c r="D16" s="7">
        <v>0</v>
      </c>
      <c r="E16" s="36">
        <v>1</v>
      </c>
      <c r="F16" s="8" t="s">
        <v>22</v>
      </c>
      <c r="G16" s="7">
        <v>0</v>
      </c>
      <c r="H16" s="36">
        <v>1</v>
      </c>
      <c r="I16" s="8" t="s">
        <v>23</v>
      </c>
      <c r="J16" s="7">
        <v>0</v>
      </c>
      <c r="K16" s="36">
        <v>0</v>
      </c>
      <c r="L16" s="8" t="s">
        <v>24</v>
      </c>
      <c r="M16" s="14">
        <f t="shared" si="0"/>
        <v>1.0171106881999743</v>
      </c>
      <c r="N16" s="8">
        <v>254166.72</v>
      </c>
      <c r="O16" s="30">
        <v>-78511.990000000005</v>
      </c>
      <c r="P16" s="31">
        <v>8376940.1100000003</v>
      </c>
      <c r="Q16" s="30">
        <v>8049858</v>
      </c>
      <c r="R16" s="36">
        <v>1</v>
      </c>
      <c r="S16" s="8" t="s">
        <v>21</v>
      </c>
      <c r="T16" s="14">
        <f t="shared" si="4"/>
        <v>0.95036429872495443</v>
      </c>
      <c r="U16" s="14">
        <v>417.4</v>
      </c>
      <c r="V16" s="38">
        <v>439.2</v>
      </c>
      <c r="W16" s="36">
        <v>1</v>
      </c>
      <c r="X16" s="7" t="s">
        <v>57</v>
      </c>
      <c r="Y16" s="36"/>
      <c r="Z16" s="7"/>
      <c r="AA16" s="36"/>
      <c r="AB16" s="7"/>
      <c r="AC16" s="36">
        <v>1</v>
      </c>
      <c r="AD16" s="7" t="s">
        <v>57</v>
      </c>
      <c r="AE16" s="36">
        <v>1</v>
      </c>
      <c r="AF16" s="8" t="s">
        <v>27</v>
      </c>
      <c r="AG16" s="14">
        <f t="shared" si="5"/>
        <v>0.94027749908726854</v>
      </c>
      <c r="AH16" s="30">
        <v>327082.11</v>
      </c>
      <c r="AI16" s="30">
        <v>347857</v>
      </c>
      <c r="AJ16" s="36">
        <v>1</v>
      </c>
      <c r="AK16" s="8" t="s">
        <v>21</v>
      </c>
      <c r="AL16" s="14">
        <f t="shared" si="1"/>
        <v>0.99514653795153474</v>
      </c>
      <c r="AM16" s="30">
        <v>327082.11</v>
      </c>
      <c r="AN16" s="30">
        <v>343976.46</v>
      </c>
      <c r="AO16" s="36">
        <v>1</v>
      </c>
      <c r="AP16" s="8" t="s">
        <v>21</v>
      </c>
      <c r="AQ16" s="14">
        <f t="shared" si="2"/>
        <v>0.90396799199937206</v>
      </c>
      <c r="AR16" s="30">
        <v>4049434.2</v>
      </c>
      <c r="AS16" s="30">
        <v>3590960.29</v>
      </c>
      <c r="AT16" s="30">
        <v>8298428.1200000001</v>
      </c>
      <c r="AU16" s="30">
        <v>6652197.6699999999</v>
      </c>
      <c r="AV16" s="24"/>
      <c r="AW16" s="8"/>
      <c r="AX16" s="8"/>
      <c r="AY16" s="24"/>
      <c r="AZ16" s="7"/>
      <c r="BA16" s="36">
        <v>1</v>
      </c>
      <c r="BB16" s="9">
        <v>0</v>
      </c>
      <c r="BC16" s="10">
        <v>0</v>
      </c>
      <c r="BD16" s="36">
        <v>1</v>
      </c>
      <c r="BE16" s="8" t="s">
        <v>28</v>
      </c>
      <c r="BF16" s="10">
        <v>0</v>
      </c>
      <c r="BG16" s="36">
        <v>1</v>
      </c>
      <c r="BH16" s="7" t="s">
        <v>58</v>
      </c>
      <c r="BI16" s="36">
        <v>0</v>
      </c>
      <c r="BJ16" s="7" t="s">
        <v>59</v>
      </c>
      <c r="BK16" s="36">
        <v>1</v>
      </c>
      <c r="BL16" s="7" t="s">
        <v>58</v>
      </c>
      <c r="BM16" s="36">
        <v>1</v>
      </c>
      <c r="BN16" s="8" t="s">
        <v>21</v>
      </c>
      <c r="BO16" s="8">
        <f t="shared" si="6"/>
        <v>1</v>
      </c>
      <c r="BP16" s="8">
        <v>5</v>
      </c>
      <c r="BQ16" s="7">
        <v>5</v>
      </c>
      <c r="BR16" s="42">
        <f t="shared" si="7"/>
        <v>4</v>
      </c>
      <c r="BS16" s="43">
        <f t="shared" si="11"/>
        <v>2</v>
      </c>
      <c r="BT16" s="44">
        <f t="shared" si="8"/>
        <v>8</v>
      </c>
      <c r="BU16" s="45">
        <f t="shared" si="3"/>
        <v>14</v>
      </c>
      <c r="BV16" s="46">
        <f t="shared" si="9"/>
        <v>0.875</v>
      </c>
    </row>
    <row r="17" spans="1:74" ht="15.75">
      <c r="A17" s="1" t="s">
        <v>13</v>
      </c>
      <c r="B17" s="35">
        <v>1</v>
      </c>
      <c r="C17" s="15" t="s">
        <v>21</v>
      </c>
      <c r="D17" s="7">
        <v>0</v>
      </c>
      <c r="E17" s="36">
        <v>1</v>
      </c>
      <c r="F17" s="8" t="s">
        <v>22</v>
      </c>
      <c r="G17" s="7">
        <v>0</v>
      </c>
      <c r="H17" s="36">
        <v>1</v>
      </c>
      <c r="I17" s="8" t="s">
        <v>23</v>
      </c>
      <c r="J17" s="7">
        <v>0</v>
      </c>
      <c r="K17" s="36">
        <v>0</v>
      </c>
      <c r="L17" s="8" t="s">
        <v>24</v>
      </c>
      <c r="M17" s="14">
        <f t="shared" si="0"/>
        <v>0.26256010907772764</v>
      </c>
      <c r="N17" s="8">
        <v>92393.06</v>
      </c>
      <c r="O17" s="30">
        <v>-83625.05</v>
      </c>
      <c r="P17" s="31">
        <v>5556040.46</v>
      </c>
      <c r="Q17" s="30">
        <v>4885648.79</v>
      </c>
      <c r="R17" s="36">
        <v>0</v>
      </c>
      <c r="S17" s="8" t="s">
        <v>21</v>
      </c>
      <c r="T17" s="14">
        <f t="shared" si="4"/>
        <v>1.0346731448763251</v>
      </c>
      <c r="U17" s="14">
        <v>468.5</v>
      </c>
      <c r="V17" s="38">
        <v>452.8</v>
      </c>
      <c r="W17" s="36">
        <v>0</v>
      </c>
      <c r="X17" s="7" t="s">
        <v>88</v>
      </c>
      <c r="Y17" s="36"/>
      <c r="Z17" s="7"/>
      <c r="AA17" s="36"/>
      <c r="AB17" s="7"/>
      <c r="AC17" s="36">
        <v>0</v>
      </c>
      <c r="AD17" s="7" t="s">
        <v>88</v>
      </c>
      <c r="AE17" s="36">
        <v>1</v>
      </c>
      <c r="AF17" s="8" t="s">
        <v>27</v>
      </c>
      <c r="AG17" s="14">
        <f t="shared" si="5"/>
        <v>1.0576870539010583</v>
      </c>
      <c r="AH17" s="30">
        <v>670391.67000000004</v>
      </c>
      <c r="AI17" s="30">
        <v>633828</v>
      </c>
      <c r="AJ17" s="36">
        <v>1</v>
      </c>
      <c r="AK17" s="8" t="s">
        <v>21</v>
      </c>
      <c r="AL17" s="14">
        <f t="shared" si="1"/>
        <v>0.72142817327085318</v>
      </c>
      <c r="AM17" s="30">
        <v>670391.67000000004</v>
      </c>
      <c r="AN17" s="30">
        <v>511100.85</v>
      </c>
      <c r="AO17" s="36">
        <v>0</v>
      </c>
      <c r="AP17" s="8" t="s">
        <v>21</v>
      </c>
      <c r="AQ17" s="14">
        <f t="shared" si="2"/>
        <v>1.0967803795756634</v>
      </c>
      <c r="AR17" s="30">
        <v>3767328.04</v>
      </c>
      <c r="AS17" s="30">
        <v>3156679.87</v>
      </c>
      <c r="AT17" s="30">
        <v>5472415.4100000001</v>
      </c>
      <c r="AU17" s="30">
        <v>5029164.4000000004</v>
      </c>
      <c r="AV17" s="24"/>
      <c r="AW17" s="8"/>
      <c r="AX17" s="8"/>
      <c r="AY17" s="24"/>
      <c r="AZ17" s="7"/>
      <c r="BA17" s="36">
        <v>1</v>
      </c>
      <c r="BB17" s="9">
        <v>0</v>
      </c>
      <c r="BC17" s="10">
        <v>0</v>
      </c>
      <c r="BD17" s="36">
        <v>1</v>
      </c>
      <c r="BE17" s="8" t="s">
        <v>28</v>
      </c>
      <c r="BF17" s="10">
        <v>0</v>
      </c>
      <c r="BG17" s="36">
        <v>0</v>
      </c>
      <c r="BH17" s="7" t="s">
        <v>59</v>
      </c>
      <c r="BI17" s="36">
        <v>0</v>
      </c>
      <c r="BJ17" s="7" t="s">
        <v>59</v>
      </c>
      <c r="BK17" s="36">
        <v>0</v>
      </c>
      <c r="BL17" s="7" t="s">
        <v>59</v>
      </c>
      <c r="BM17" s="36">
        <v>1</v>
      </c>
      <c r="BN17" s="8" t="s">
        <v>21</v>
      </c>
      <c r="BO17" s="8">
        <f t="shared" si="6"/>
        <v>1</v>
      </c>
      <c r="BP17" s="8">
        <v>4</v>
      </c>
      <c r="BQ17" s="7">
        <v>4</v>
      </c>
      <c r="BR17" s="42">
        <f t="shared" si="7"/>
        <v>3</v>
      </c>
      <c r="BS17" s="43">
        <f t="shared" si="11"/>
        <v>0</v>
      </c>
      <c r="BT17" s="44">
        <f t="shared" si="8"/>
        <v>5</v>
      </c>
      <c r="BU17" s="45">
        <f t="shared" si="3"/>
        <v>8</v>
      </c>
      <c r="BV17" s="46">
        <f t="shared" si="9"/>
        <v>0.5</v>
      </c>
    </row>
    <row r="18" spans="1:74" ht="15.75">
      <c r="A18" s="1" t="s">
        <v>14</v>
      </c>
      <c r="B18" s="35">
        <v>1</v>
      </c>
      <c r="C18" s="15" t="s">
        <v>21</v>
      </c>
      <c r="D18" s="7">
        <v>0</v>
      </c>
      <c r="E18" s="36">
        <v>1</v>
      </c>
      <c r="F18" s="8" t="s">
        <v>22</v>
      </c>
      <c r="G18" s="7">
        <v>0</v>
      </c>
      <c r="H18" s="36">
        <v>1</v>
      </c>
      <c r="I18" s="8" t="s">
        <v>23</v>
      </c>
      <c r="J18" s="7">
        <v>0</v>
      </c>
      <c r="K18" s="36">
        <v>0</v>
      </c>
      <c r="L18" s="8" t="s">
        <v>24</v>
      </c>
      <c r="M18" s="14">
        <f t="shared" si="0"/>
        <v>0.89415186093829579</v>
      </c>
      <c r="N18" s="8">
        <v>144435.74</v>
      </c>
      <c r="O18" s="30">
        <v>-127049.25</v>
      </c>
      <c r="P18" s="31">
        <v>4752948.8099999996</v>
      </c>
      <c r="Q18" s="30">
        <v>4449325.9000000004</v>
      </c>
      <c r="R18" s="36">
        <v>1</v>
      </c>
      <c r="S18" s="8" t="s">
        <v>21</v>
      </c>
      <c r="T18" s="14">
        <f t="shared" si="4"/>
        <v>0.95547879485703313</v>
      </c>
      <c r="U18" s="14">
        <v>497.9</v>
      </c>
      <c r="V18" s="38">
        <v>521.1</v>
      </c>
      <c r="W18" s="36">
        <v>1</v>
      </c>
      <c r="X18" s="7" t="s">
        <v>57</v>
      </c>
      <c r="Y18" s="36"/>
      <c r="Z18" s="7"/>
      <c r="AA18" s="36"/>
      <c r="AB18" s="7"/>
      <c r="AC18" s="36">
        <v>1</v>
      </c>
      <c r="AD18" s="7" t="s">
        <v>57</v>
      </c>
      <c r="AE18" s="36">
        <v>1</v>
      </c>
      <c r="AF18" s="8" t="s">
        <v>27</v>
      </c>
      <c r="AG18" s="14">
        <f t="shared" si="5"/>
        <v>1.6168128930566426</v>
      </c>
      <c r="AH18" s="30">
        <v>303622.90999999997</v>
      </c>
      <c r="AI18" s="30">
        <v>187791</v>
      </c>
      <c r="AJ18" s="36">
        <v>1</v>
      </c>
      <c r="AK18" s="8" t="s">
        <v>21</v>
      </c>
      <c r="AL18" s="14">
        <f t="shared" si="1"/>
        <v>0.5808789370009102</v>
      </c>
      <c r="AM18" s="30">
        <v>303622.90999999997</v>
      </c>
      <c r="AN18" s="30">
        <v>186382.47</v>
      </c>
      <c r="AO18" s="36">
        <v>1</v>
      </c>
      <c r="AP18" s="8" t="s">
        <v>21</v>
      </c>
      <c r="AQ18" s="14">
        <f t="shared" si="2"/>
        <v>0.91077393215189106</v>
      </c>
      <c r="AR18" s="30">
        <v>3762909.06</v>
      </c>
      <c r="AS18" s="30">
        <v>3655557.91</v>
      </c>
      <c r="AT18" s="30">
        <v>4625899.5599999996</v>
      </c>
      <c r="AU18" s="30">
        <v>4092952.8</v>
      </c>
      <c r="AV18" s="24"/>
      <c r="AW18" s="8"/>
      <c r="AX18" s="8"/>
      <c r="AY18" s="24"/>
      <c r="AZ18" s="7"/>
      <c r="BA18" s="36">
        <v>1</v>
      </c>
      <c r="BB18" s="9">
        <v>0</v>
      </c>
      <c r="BC18" s="10">
        <v>0</v>
      </c>
      <c r="BD18" s="36">
        <v>1</v>
      </c>
      <c r="BE18" s="8" t="s">
        <v>28</v>
      </c>
      <c r="BF18" s="10">
        <v>0</v>
      </c>
      <c r="BG18" s="36">
        <v>1</v>
      </c>
      <c r="BH18" s="7" t="s">
        <v>58</v>
      </c>
      <c r="BI18" s="36">
        <v>1</v>
      </c>
      <c r="BJ18" s="7" t="s">
        <v>58</v>
      </c>
      <c r="BK18" s="36">
        <v>1</v>
      </c>
      <c r="BL18" s="7" t="s">
        <v>58</v>
      </c>
      <c r="BM18" s="36">
        <v>1</v>
      </c>
      <c r="BN18" s="8" t="s">
        <v>21</v>
      </c>
      <c r="BO18" s="8">
        <f t="shared" si="6"/>
        <v>1</v>
      </c>
      <c r="BP18" s="8">
        <v>2</v>
      </c>
      <c r="BQ18" s="7">
        <v>2</v>
      </c>
      <c r="BR18" s="42">
        <f t="shared" si="7"/>
        <v>4</v>
      </c>
      <c r="BS18" s="43">
        <f t="shared" si="11"/>
        <v>2</v>
      </c>
      <c r="BT18" s="44">
        <f t="shared" si="8"/>
        <v>9</v>
      </c>
      <c r="BU18" s="45">
        <f t="shared" si="3"/>
        <v>15</v>
      </c>
      <c r="BV18" s="46">
        <f>BU18/16</f>
        <v>0.9375</v>
      </c>
    </row>
    <row r="19" spans="1:74" ht="15.75">
      <c r="A19" s="1" t="s">
        <v>15</v>
      </c>
      <c r="B19" s="35">
        <v>1</v>
      </c>
      <c r="C19" s="15" t="s">
        <v>21</v>
      </c>
      <c r="D19" s="7">
        <v>0</v>
      </c>
      <c r="E19" s="36">
        <v>1</v>
      </c>
      <c r="F19" s="8" t="s">
        <v>22</v>
      </c>
      <c r="G19" s="7">
        <v>0</v>
      </c>
      <c r="H19" s="36">
        <v>1</v>
      </c>
      <c r="I19" s="8" t="s">
        <v>23</v>
      </c>
      <c r="J19" s="7">
        <v>0</v>
      </c>
      <c r="K19" s="36">
        <v>0</v>
      </c>
      <c r="L19" s="8" t="s">
        <v>24</v>
      </c>
      <c r="M19" s="14">
        <f t="shared" si="0"/>
        <v>0.10021259945516117</v>
      </c>
      <c r="N19" s="8">
        <v>64906.98</v>
      </c>
      <c r="O19" s="30">
        <v>-27716.85</v>
      </c>
      <c r="P19" s="31">
        <v>5925211.4100000001</v>
      </c>
      <c r="Q19" s="30">
        <v>5000938.1100000003</v>
      </c>
      <c r="R19" s="36">
        <v>1</v>
      </c>
      <c r="S19" s="8" t="s">
        <v>21</v>
      </c>
      <c r="T19" s="14">
        <f t="shared" si="4"/>
        <v>0.94239526411657559</v>
      </c>
      <c r="U19" s="14">
        <v>413.9</v>
      </c>
      <c r="V19" s="38">
        <v>439.2</v>
      </c>
      <c r="W19" s="36">
        <v>1</v>
      </c>
      <c r="X19" s="7" t="s">
        <v>57</v>
      </c>
      <c r="Y19" s="36"/>
      <c r="Z19" s="24"/>
      <c r="AA19" s="36"/>
      <c r="AB19" s="7"/>
      <c r="AC19" s="36">
        <v>1</v>
      </c>
      <c r="AD19" s="7" t="s">
        <v>57</v>
      </c>
      <c r="AE19" s="36">
        <v>1</v>
      </c>
      <c r="AF19" s="8" t="s">
        <v>27</v>
      </c>
      <c r="AG19" s="14">
        <f t="shared" si="5"/>
        <v>1.1176718910035879</v>
      </c>
      <c r="AH19" s="30">
        <v>924273.3</v>
      </c>
      <c r="AI19" s="30">
        <v>826963</v>
      </c>
      <c r="AJ19" s="36">
        <v>1</v>
      </c>
      <c r="AK19" s="8" t="s">
        <v>21</v>
      </c>
      <c r="AL19" s="14">
        <f t="shared" si="1"/>
        <v>0.76787950636996538</v>
      </c>
      <c r="AM19" s="30">
        <v>924273.3</v>
      </c>
      <c r="AN19" s="30">
        <v>750029.56</v>
      </c>
      <c r="AO19" s="36">
        <v>0</v>
      </c>
      <c r="AP19" s="8" t="s">
        <v>21</v>
      </c>
      <c r="AQ19" s="14">
        <f t="shared" si="2"/>
        <v>2.0241762424109035</v>
      </c>
      <c r="AR19" s="30">
        <v>4144937.56</v>
      </c>
      <c r="AS19" s="30">
        <v>3627971.59</v>
      </c>
      <c r="AT19" s="30">
        <v>5897494.5599999996</v>
      </c>
      <c r="AU19" s="30">
        <v>10448687.9</v>
      </c>
      <c r="AV19" s="24"/>
      <c r="AW19" s="8"/>
      <c r="AX19" s="8"/>
      <c r="AY19" s="24"/>
      <c r="AZ19" s="7"/>
      <c r="BA19" s="36">
        <v>1</v>
      </c>
      <c r="BB19" s="9">
        <v>0</v>
      </c>
      <c r="BC19" s="10">
        <v>0</v>
      </c>
      <c r="BD19" s="36">
        <v>1</v>
      </c>
      <c r="BE19" s="8" t="s">
        <v>28</v>
      </c>
      <c r="BF19" s="10">
        <v>0</v>
      </c>
      <c r="BG19" s="36">
        <v>1</v>
      </c>
      <c r="BH19" s="7" t="s">
        <v>58</v>
      </c>
      <c r="BI19" s="36">
        <v>0</v>
      </c>
      <c r="BJ19" s="7" t="s">
        <v>59</v>
      </c>
      <c r="BK19" s="36">
        <v>0</v>
      </c>
      <c r="BL19" s="7" t="s">
        <v>59</v>
      </c>
      <c r="BM19" s="36">
        <v>1</v>
      </c>
      <c r="BN19" s="8" t="s">
        <v>21</v>
      </c>
      <c r="BO19" s="8">
        <f t="shared" si="6"/>
        <v>1</v>
      </c>
      <c r="BP19" s="24">
        <v>5</v>
      </c>
      <c r="BQ19" s="7">
        <v>5</v>
      </c>
      <c r="BR19" s="42">
        <f t="shared" si="7"/>
        <v>4</v>
      </c>
      <c r="BS19" s="43">
        <f t="shared" si="11"/>
        <v>2</v>
      </c>
      <c r="BT19" s="44">
        <f t="shared" si="8"/>
        <v>6</v>
      </c>
      <c r="BU19" s="45">
        <f t="shared" si="3"/>
        <v>12</v>
      </c>
      <c r="BV19" s="46">
        <f t="shared" si="9"/>
        <v>0.75</v>
      </c>
    </row>
    <row r="20" spans="1:74" ht="15.75">
      <c r="A20" s="1" t="s">
        <v>16</v>
      </c>
      <c r="B20" s="35">
        <v>1</v>
      </c>
      <c r="C20" s="15" t="s">
        <v>21</v>
      </c>
      <c r="D20" s="7">
        <v>0</v>
      </c>
      <c r="E20" s="36">
        <v>1</v>
      </c>
      <c r="F20" s="8" t="s">
        <v>22</v>
      </c>
      <c r="G20" s="7">
        <v>0</v>
      </c>
      <c r="H20" s="36">
        <v>1</v>
      </c>
      <c r="I20" s="8" t="s">
        <v>23</v>
      </c>
      <c r="J20" s="7">
        <v>0</v>
      </c>
      <c r="K20" s="36">
        <v>0</v>
      </c>
      <c r="L20" s="8" t="s">
        <v>24</v>
      </c>
      <c r="M20" s="14">
        <f t="shared" si="0"/>
        <v>3.933698063187983</v>
      </c>
      <c r="N20" s="8">
        <v>196878.38</v>
      </c>
      <c r="O20" s="30">
        <v>-96623.88</v>
      </c>
      <c r="P20" s="31">
        <v>2603071.2999999998</v>
      </c>
      <c r="Q20" s="30">
        <v>2528459</v>
      </c>
      <c r="R20" s="36">
        <v>1</v>
      </c>
      <c r="S20" s="8" t="s">
        <v>21</v>
      </c>
      <c r="T20" s="14">
        <f t="shared" si="4"/>
        <v>0.98752638649011704</v>
      </c>
      <c r="U20" s="14">
        <v>514.6</v>
      </c>
      <c r="V20" s="8">
        <v>521.1</v>
      </c>
      <c r="W20" s="36">
        <v>0</v>
      </c>
      <c r="X20" s="7" t="s">
        <v>30</v>
      </c>
      <c r="Y20" s="36"/>
      <c r="Z20" s="24"/>
      <c r="AA20" s="36"/>
      <c r="AB20" s="7"/>
      <c r="AC20" s="36">
        <v>1</v>
      </c>
      <c r="AD20" s="7" t="s">
        <v>57</v>
      </c>
      <c r="AE20" s="36">
        <v>1</v>
      </c>
      <c r="AF20" s="8" t="s">
        <v>27</v>
      </c>
      <c r="AG20" s="14">
        <f t="shared" si="5"/>
        <v>0.98505888255175333</v>
      </c>
      <c r="AH20" s="30">
        <v>74612.3</v>
      </c>
      <c r="AI20" s="30">
        <v>75744</v>
      </c>
      <c r="AJ20" s="36">
        <v>0</v>
      </c>
      <c r="AK20" s="8" t="s">
        <v>21</v>
      </c>
      <c r="AL20" s="14">
        <f t="shared" si="1"/>
        <v>6.4820336307029365</v>
      </c>
      <c r="AM20" s="30">
        <v>74612.3</v>
      </c>
      <c r="AN20" s="30">
        <v>511100.85</v>
      </c>
      <c r="AO20" s="36">
        <v>1</v>
      </c>
      <c r="AP20" s="8" t="s">
        <v>21</v>
      </c>
      <c r="AQ20" s="14">
        <f t="shared" si="2"/>
        <v>1.0012081983321124</v>
      </c>
      <c r="AR20" s="30">
        <v>2076509.9</v>
      </c>
      <c r="AS20" s="30">
        <v>1873105.66</v>
      </c>
      <c r="AT20" s="30">
        <v>2506447.42</v>
      </c>
      <c r="AU20" s="30">
        <v>2263660.36</v>
      </c>
      <c r="AV20" s="24"/>
      <c r="AW20" s="8"/>
      <c r="AX20" s="8"/>
      <c r="AY20" s="24"/>
      <c r="AZ20" s="7"/>
      <c r="BA20" s="36">
        <v>1</v>
      </c>
      <c r="BB20" s="9">
        <v>0</v>
      </c>
      <c r="BC20" s="10">
        <v>0</v>
      </c>
      <c r="BD20" s="36">
        <v>1</v>
      </c>
      <c r="BE20" s="8" t="s">
        <v>28</v>
      </c>
      <c r="BF20" s="10">
        <v>0</v>
      </c>
      <c r="BG20" s="36">
        <v>0</v>
      </c>
      <c r="BH20" s="7" t="s">
        <v>59</v>
      </c>
      <c r="BI20" s="36">
        <v>0</v>
      </c>
      <c r="BJ20" s="7" t="s">
        <v>59</v>
      </c>
      <c r="BK20" s="36">
        <v>0</v>
      </c>
      <c r="BL20" s="7" t="s">
        <v>59</v>
      </c>
      <c r="BM20" s="36">
        <v>1</v>
      </c>
      <c r="BN20" s="8" t="s">
        <v>21</v>
      </c>
      <c r="BO20" s="8">
        <f t="shared" si="6"/>
        <v>1</v>
      </c>
      <c r="BP20" s="8">
        <v>2</v>
      </c>
      <c r="BQ20" s="7">
        <v>2</v>
      </c>
      <c r="BR20" s="42">
        <f t="shared" si="7"/>
        <v>4</v>
      </c>
      <c r="BS20" s="43">
        <f t="shared" si="11"/>
        <v>1</v>
      </c>
      <c r="BT20" s="44">
        <f t="shared" si="8"/>
        <v>5</v>
      </c>
      <c r="BU20" s="45">
        <f t="shared" si="3"/>
        <v>10</v>
      </c>
      <c r="BV20" s="46">
        <f t="shared" si="9"/>
        <v>0.625</v>
      </c>
    </row>
    <row r="21" spans="1:74" ht="15.75">
      <c r="A21" s="1" t="s">
        <v>17</v>
      </c>
      <c r="B21" s="35">
        <v>1</v>
      </c>
      <c r="C21" s="15" t="s">
        <v>21</v>
      </c>
      <c r="D21" s="7">
        <v>0</v>
      </c>
      <c r="E21" s="36">
        <v>1</v>
      </c>
      <c r="F21" s="8" t="s">
        <v>22</v>
      </c>
      <c r="G21" s="7">
        <v>0</v>
      </c>
      <c r="H21" s="36">
        <v>1</v>
      </c>
      <c r="I21" s="8" t="s">
        <v>23</v>
      </c>
      <c r="J21" s="7">
        <v>0</v>
      </c>
      <c r="K21" s="36">
        <v>0</v>
      </c>
      <c r="L21" s="8" t="s">
        <v>24</v>
      </c>
      <c r="M21" s="14">
        <f t="shared" si="0"/>
        <v>0.1420592061791992</v>
      </c>
      <c r="N21" s="8">
        <v>80053.78</v>
      </c>
      <c r="O21" s="30">
        <v>2563.8200000000002</v>
      </c>
      <c r="P21" s="31">
        <v>4420752.51</v>
      </c>
      <c r="Q21" s="30">
        <v>3875276</v>
      </c>
      <c r="R21" s="36">
        <v>1</v>
      </c>
      <c r="S21" s="8" t="s">
        <v>21</v>
      </c>
      <c r="T21" s="14">
        <f t="shared" si="4"/>
        <v>1.0018923465096718</v>
      </c>
      <c r="U21" s="14">
        <v>476.5</v>
      </c>
      <c r="V21" s="38">
        <v>475.6</v>
      </c>
      <c r="W21" s="36">
        <v>0</v>
      </c>
      <c r="X21" s="7" t="s">
        <v>30</v>
      </c>
      <c r="Y21" s="36"/>
      <c r="Z21" s="7"/>
      <c r="AA21" s="36"/>
      <c r="AB21" s="7"/>
      <c r="AC21" s="36">
        <v>1</v>
      </c>
      <c r="AD21" s="7" t="s">
        <v>57</v>
      </c>
      <c r="AE21" s="36">
        <v>1</v>
      </c>
      <c r="AF21" s="8" t="s">
        <v>27</v>
      </c>
      <c r="AG21" s="14">
        <f t="shared" si="5"/>
        <v>1.1744746072176779</v>
      </c>
      <c r="AH21" s="30">
        <v>545476.51</v>
      </c>
      <c r="AI21" s="30">
        <v>464443</v>
      </c>
      <c r="AJ21" s="36">
        <v>1</v>
      </c>
      <c r="AK21" s="8" t="s">
        <v>21</v>
      </c>
      <c r="AL21" s="14">
        <f t="shared" si="1"/>
        <v>0.97927907563316852</v>
      </c>
      <c r="AM21" s="30">
        <v>545476.51</v>
      </c>
      <c r="AN21" s="30">
        <v>564504.52</v>
      </c>
      <c r="AO21" s="36">
        <v>0</v>
      </c>
      <c r="AP21" s="8" t="s">
        <v>21</v>
      </c>
      <c r="AQ21" s="14">
        <f t="shared" si="2"/>
        <v>1.1311252831561251</v>
      </c>
      <c r="AR21" s="30">
        <v>3140615.78</v>
      </c>
      <c r="AS21" s="30">
        <v>3017773.11</v>
      </c>
      <c r="AT21" s="30">
        <v>4423316.33</v>
      </c>
      <c r="AU21" s="30">
        <v>4807623.8899999997</v>
      </c>
      <c r="AV21" s="24"/>
      <c r="AW21" s="8"/>
      <c r="AX21" s="8"/>
      <c r="AY21" s="24"/>
      <c r="AZ21" s="7"/>
      <c r="BA21" s="36">
        <v>1</v>
      </c>
      <c r="BB21" s="9">
        <v>0</v>
      </c>
      <c r="BC21" s="10">
        <v>0</v>
      </c>
      <c r="BD21" s="36">
        <v>1</v>
      </c>
      <c r="BE21" s="8" t="s">
        <v>28</v>
      </c>
      <c r="BF21" s="10">
        <v>0</v>
      </c>
      <c r="BG21" s="36">
        <v>1</v>
      </c>
      <c r="BH21" s="7" t="s">
        <v>58</v>
      </c>
      <c r="BI21" s="36">
        <v>1</v>
      </c>
      <c r="BJ21" s="7" t="s">
        <v>58</v>
      </c>
      <c r="BK21" s="36">
        <v>0</v>
      </c>
      <c r="BL21" s="7" t="s">
        <v>59</v>
      </c>
      <c r="BM21" s="36">
        <v>1</v>
      </c>
      <c r="BN21" s="8" t="s">
        <v>21</v>
      </c>
      <c r="BO21" s="8">
        <f t="shared" si="6"/>
        <v>1</v>
      </c>
      <c r="BP21" s="8">
        <v>3</v>
      </c>
      <c r="BQ21" s="7">
        <v>3</v>
      </c>
      <c r="BR21" s="42">
        <f t="shared" si="7"/>
        <v>4</v>
      </c>
      <c r="BS21" s="43">
        <f t="shared" si="11"/>
        <v>1</v>
      </c>
      <c r="BT21" s="44">
        <f t="shared" si="8"/>
        <v>7</v>
      </c>
      <c r="BU21" s="45">
        <f t="shared" si="3"/>
        <v>12</v>
      </c>
      <c r="BV21" s="46">
        <f t="shared" si="9"/>
        <v>0.75</v>
      </c>
    </row>
    <row r="22" spans="1:74" ht="15.75">
      <c r="A22" s="1" t="s">
        <v>18</v>
      </c>
      <c r="B22" s="35">
        <v>1</v>
      </c>
      <c r="C22" s="15" t="s">
        <v>21</v>
      </c>
      <c r="D22" s="7">
        <v>0</v>
      </c>
      <c r="E22" s="36">
        <v>1</v>
      </c>
      <c r="F22" s="8" t="s">
        <v>22</v>
      </c>
      <c r="G22" s="7">
        <v>0</v>
      </c>
      <c r="H22" s="36">
        <v>1</v>
      </c>
      <c r="I22" s="8" t="s">
        <v>23</v>
      </c>
      <c r="J22" s="7">
        <v>0</v>
      </c>
      <c r="K22" s="36">
        <v>0</v>
      </c>
      <c r="L22" s="8" t="s">
        <v>24</v>
      </c>
      <c r="M22" s="14">
        <f t="shared" si="0"/>
        <v>0.27927310859535243</v>
      </c>
      <c r="N22" s="8">
        <v>111574.11</v>
      </c>
      <c r="O22" s="30">
        <v>-27152</v>
      </c>
      <c r="P22" s="31">
        <v>6557754.9500000002</v>
      </c>
      <c r="Q22" s="30">
        <v>6061015</v>
      </c>
      <c r="R22" s="36">
        <v>0</v>
      </c>
      <c r="S22" s="8" t="s">
        <v>21</v>
      </c>
      <c r="T22" s="14">
        <f t="shared" si="4"/>
        <v>1.0286950580733318</v>
      </c>
      <c r="U22" s="14">
        <v>451.7</v>
      </c>
      <c r="V22" s="38">
        <v>439.1</v>
      </c>
      <c r="W22" s="40">
        <v>1</v>
      </c>
      <c r="X22" s="7" t="s">
        <v>57</v>
      </c>
      <c r="Y22" s="36"/>
      <c r="Z22" s="7"/>
      <c r="AA22" s="36"/>
      <c r="AB22" s="7"/>
      <c r="AC22" s="36">
        <v>1</v>
      </c>
      <c r="AD22" s="7" t="s">
        <v>57</v>
      </c>
      <c r="AE22" s="36">
        <v>1</v>
      </c>
      <c r="AF22" s="8" t="s">
        <v>27</v>
      </c>
      <c r="AG22" s="14">
        <f t="shared" si="5"/>
        <v>1.0570464450175769</v>
      </c>
      <c r="AH22" s="30">
        <v>496739.95</v>
      </c>
      <c r="AI22" s="30">
        <v>469932</v>
      </c>
      <c r="AJ22" s="36">
        <v>1</v>
      </c>
      <c r="AK22" s="8" t="s">
        <v>21</v>
      </c>
      <c r="AL22" s="14">
        <f t="shared" si="1"/>
        <v>0.84607235925157054</v>
      </c>
      <c r="AM22" s="30">
        <v>496739.95</v>
      </c>
      <c r="AN22" s="30">
        <v>444141.64</v>
      </c>
      <c r="AO22" s="36">
        <v>0</v>
      </c>
      <c r="AP22" s="8" t="s">
        <v>21</v>
      </c>
      <c r="AQ22" s="14">
        <f t="shared" si="2"/>
        <v>1.1160067945624621</v>
      </c>
      <c r="AR22" s="30">
        <v>4308213.97</v>
      </c>
      <c r="AS22" s="30">
        <v>3842844.24</v>
      </c>
      <c r="AT22" s="30">
        <v>6530602.9500000002</v>
      </c>
      <c r="AU22" s="30">
        <v>6500932.1900000004</v>
      </c>
      <c r="AV22" s="24"/>
      <c r="AW22" s="8"/>
      <c r="AX22" s="8"/>
      <c r="AY22" s="24"/>
      <c r="AZ22" s="7"/>
      <c r="BA22" s="36">
        <v>1</v>
      </c>
      <c r="BB22" s="9">
        <v>0</v>
      </c>
      <c r="BC22" s="10">
        <v>0</v>
      </c>
      <c r="BD22" s="36">
        <v>1</v>
      </c>
      <c r="BE22" s="8" t="s">
        <v>28</v>
      </c>
      <c r="BF22" s="10">
        <v>0</v>
      </c>
      <c r="BG22" s="36">
        <v>0</v>
      </c>
      <c r="BH22" s="7" t="s">
        <v>59</v>
      </c>
      <c r="BI22" s="36">
        <v>1</v>
      </c>
      <c r="BJ22" s="7" t="s">
        <v>58</v>
      </c>
      <c r="BK22" s="36">
        <v>1</v>
      </c>
      <c r="BL22" s="7" t="s">
        <v>58</v>
      </c>
      <c r="BM22" s="36">
        <v>1</v>
      </c>
      <c r="BN22" s="8" t="s">
        <v>21</v>
      </c>
      <c r="BO22" s="8">
        <f t="shared" si="6"/>
        <v>1</v>
      </c>
      <c r="BP22" s="8">
        <v>5</v>
      </c>
      <c r="BQ22" s="7">
        <v>5</v>
      </c>
      <c r="BR22" s="42">
        <f t="shared" si="7"/>
        <v>3</v>
      </c>
      <c r="BS22" s="43">
        <f t="shared" si="11"/>
        <v>2</v>
      </c>
      <c r="BT22" s="44">
        <f t="shared" si="8"/>
        <v>7</v>
      </c>
      <c r="BU22" s="45">
        <f t="shared" si="3"/>
        <v>12</v>
      </c>
      <c r="BV22" s="46">
        <f t="shared" si="9"/>
        <v>0.75</v>
      </c>
    </row>
    <row r="23" spans="1:74">
      <c r="P23" s="13"/>
      <c r="U23" s="37"/>
      <c r="AM23" s="32">
        <f>SUM(AM5:AM22)</f>
        <v>11910192.41</v>
      </c>
      <c r="AN23" s="32">
        <f>SUM(AN5:AN22)</f>
        <v>12586462.120000003</v>
      </c>
      <c r="AT23" s="32">
        <f>SUM(AT5:AT22)</f>
        <v>137748806.16</v>
      </c>
      <c r="AU23" s="32">
        <f>SUM(AU5:AU22)</f>
        <v>116631457.04000001</v>
      </c>
    </row>
  </sheetData>
  <mergeCells count="21">
    <mergeCell ref="A3:A4"/>
    <mergeCell ref="BD3:BF3"/>
    <mergeCell ref="BG3:BH3"/>
    <mergeCell ref="BI3:BJ3"/>
    <mergeCell ref="BK3:BL3"/>
    <mergeCell ref="W3:X3"/>
    <mergeCell ref="AA3:AB3"/>
    <mergeCell ref="AC3:AD3"/>
    <mergeCell ref="AE3:AI3"/>
    <mergeCell ref="B3:D3"/>
    <mergeCell ref="E3:G3"/>
    <mergeCell ref="H3:J3"/>
    <mergeCell ref="K3:Q3"/>
    <mergeCell ref="R3:V3"/>
    <mergeCell ref="Y3:Z3"/>
    <mergeCell ref="BM3:BQ3"/>
    <mergeCell ref="AJ3:AN3"/>
    <mergeCell ref="AO3:AU3"/>
    <mergeCell ref="AV3:AX3"/>
    <mergeCell ref="AY3:AZ3"/>
    <mergeCell ref="BA3:BC3"/>
  </mergeCells>
  <pageMargins left="0.39370078740157483" right="0.39370078740157483" top="0.39370078740157483" bottom="0.19685039370078741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sqref="A1:G1"/>
    </sheetView>
  </sheetViews>
  <sheetFormatPr defaultRowHeight="15"/>
  <cols>
    <col min="1" max="1" width="5.7109375" customWidth="1"/>
    <col min="2" max="2" width="22.7109375" customWidth="1"/>
    <col min="3" max="3" width="27" customWidth="1"/>
    <col min="4" max="4" width="24.140625" customWidth="1"/>
    <col min="5" max="5" width="35.140625" customWidth="1"/>
    <col min="6" max="6" width="19.140625" customWidth="1"/>
  </cols>
  <sheetData>
    <row r="1" spans="1:7" ht="42" customHeight="1">
      <c r="A1" s="58" t="s">
        <v>98</v>
      </c>
      <c r="B1" s="58"/>
      <c r="C1" s="58"/>
      <c r="D1" s="58"/>
      <c r="E1" s="58"/>
      <c r="F1" s="58"/>
      <c r="G1" s="58"/>
    </row>
    <row r="2" spans="1:7" ht="208.15" customHeight="1">
      <c r="A2" s="4" t="s">
        <v>47</v>
      </c>
      <c r="B2" s="4" t="s">
        <v>0</v>
      </c>
      <c r="C2" s="4" t="s">
        <v>64</v>
      </c>
      <c r="D2" s="4" t="s">
        <v>86</v>
      </c>
      <c r="E2" s="4" t="s">
        <v>85</v>
      </c>
      <c r="F2" s="4" t="s">
        <v>87</v>
      </c>
      <c r="G2" s="4" t="s">
        <v>48</v>
      </c>
    </row>
    <row r="3" spans="1:7" s="12" customFormat="1" ht="18" customHeight="1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</row>
    <row r="4" spans="1:7" s="12" customFormat="1" ht="18" customHeight="1">
      <c r="A4" s="4">
        <v>1</v>
      </c>
      <c r="B4" s="33" t="s">
        <v>11</v>
      </c>
      <c r="C4" s="4">
        <v>4</v>
      </c>
      <c r="D4" s="4">
        <v>2</v>
      </c>
      <c r="E4" s="4">
        <v>9</v>
      </c>
      <c r="F4" s="4">
        <f>C4+D4+E4</f>
        <v>15</v>
      </c>
      <c r="G4" s="34" t="s">
        <v>89</v>
      </c>
    </row>
    <row r="5" spans="1:7" s="12" customFormat="1" ht="18" customHeight="1">
      <c r="A5" s="4">
        <v>2</v>
      </c>
      <c r="B5" s="33" t="s">
        <v>67</v>
      </c>
      <c r="C5" s="4">
        <v>4</v>
      </c>
      <c r="D5" s="4">
        <v>2</v>
      </c>
      <c r="E5" s="4">
        <v>9</v>
      </c>
      <c r="F5" s="4">
        <f t="shared" ref="F5:F14" si="0">C5+D5+E5</f>
        <v>15</v>
      </c>
      <c r="G5" s="34" t="s">
        <v>89</v>
      </c>
    </row>
    <row r="6" spans="1:7" s="12" customFormat="1" ht="18" customHeight="1">
      <c r="A6" s="4">
        <v>3</v>
      </c>
      <c r="B6" s="33" t="s">
        <v>7</v>
      </c>
      <c r="C6" s="4">
        <v>4</v>
      </c>
      <c r="D6" s="4">
        <v>2</v>
      </c>
      <c r="E6" s="4">
        <v>8</v>
      </c>
      <c r="F6" s="4">
        <f t="shared" si="0"/>
        <v>14</v>
      </c>
      <c r="G6" s="34" t="s">
        <v>90</v>
      </c>
    </row>
    <row r="7" spans="1:7" s="12" customFormat="1" ht="18" customHeight="1">
      <c r="A7" s="4">
        <v>4</v>
      </c>
      <c r="B7" s="33" t="s">
        <v>12</v>
      </c>
      <c r="C7" s="4">
        <v>4</v>
      </c>
      <c r="D7" s="4">
        <v>2</v>
      </c>
      <c r="E7" s="4">
        <v>8</v>
      </c>
      <c r="F7" s="4">
        <f t="shared" si="0"/>
        <v>14</v>
      </c>
      <c r="G7" s="34" t="s">
        <v>90</v>
      </c>
    </row>
    <row r="8" spans="1:7" s="12" customFormat="1" ht="18" customHeight="1">
      <c r="A8" s="4">
        <v>5</v>
      </c>
      <c r="B8" s="33" t="s">
        <v>8</v>
      </c>
      <c r="C8" s="4">
        <v>4</v>
      </c>
      <c r="D8" s="4">
        <v>1</v>
      </c>
      <c r="E8" s="4">
        <v>8</v>
      </c>
      <c r="F8" s="4">
        <f t="shared" si="0"/>
        <v>13</v>
      </c>
      <c r="G8" s="34" t="s">
        <v>91</v>
      </c>
    </row>
    <row r="9" spans="1:7" s="12" customFormat="1" ht="18" customHeight="1">
      <c r="A9" s="4">
        <v>6</v>
      </c>
      <c r="B9" s="33" t="s">
        <v>1</v>
      </c>
      <c r="C9" s="4">
        <v>5</v>
      </c>
      <c r="D9" s="4">
        <v>2</v>
      </c>
      <c r="E9" s="4">
        <v>5</v>
      </c>
      <c r="F9" s="4">
        <f t="shared" si="0"/>
        <v>12</v>
      </c>
      <c r="G9" s="34" t="s">
        <v>92</v>
      </c>
    </row>
    <row r="10" spans="1:7" ht="15.75">
      <c r="A10" s="4">
        <v>7</v>
      </c>
      <c r="B10" s="11" t="s">
        <v>66</v>
      </c>
      <c r="C10" s="3">
        <v>4</v>
      </c>
      <c r="D10" s="3">
        <v>2</v>
      </c>
      <c r="E10" s="3">
        <v>6</v>
      </c>
      <c r="F10" s="4">
        <f t="shared" si="0"/>
        <v>12</v>
      </c>
      <c r="G10" s="21" t="s">
        <v>92</v>
      </c>
    </row>
    <row r="11" spans="1:7" s="12" customFormat="1" ht="15.75">
      <c r="A11" s="4">
        <v>8</v>
      </c>
      <c r="B11" s="11" t="s">
        <v>17</v>
      </c>
      <c r="C11" s="3">
        <v>4</v>
      </c>
      <c r="D11" s="3">
        <v>1</v>
      </c>
      <c r="E11" s="3">
        <v>7</v>
      </c>
      <c r="F11" s="4">
        <f t="shared" si="0"/>
        <v>12</v>
      </c>
      <c r="G11" s="21" t="s">
        <v>92</v>
      </c>
    </row>
    <row r="12" spans="1:7" s="12" customFormat="1" ht="15.75">
      <c r="A12" s="4">
        <v>9</v>
      </c>
      <c r="B12" s="11" t="s">
        <v>18</v>
      </c>
      <c r="C12" s="3">
        <v>3</v>
      </c>
      <c r="D12" s="3">
        <v>2</v>
      </c>
      <c r="E12" s="3">
        <v>7</v>
      </c>
      <c r="F12" s="4">
        <f t="shared" si="0"/>
        <v>12</v>
      </c>
      <c r="G12" s="21" t="s">
        <v>92</v>
      </c>
    </row>
    <row r="13" spans="1:7" s="12" customFormat="1" ht="15.75">
      <c r="A13" s="4">
        <v>10</v>
      </c>
      <c r="B13" s="11" t="s">
        <v>65</v>
      </c>
      <c r="C13" s="3">
        <v>5</v>
      </c>
      <c r="D13" s="3">
        <v>2</v>
      </c>
      <c r="E13" s="3">
        <v>4</v>
      </c>
      <c r="F13" s="4">
        <f t="shared" si="0"/>
        <v>11</v>
      </c>
      <c r="G13" s="21" t="s">
        <v>93</v>
      </c>
    </row>
    <row r="14" spans="1:7" s="12" customFormat="1" ht="15.75">
      <c r="A14" s="4">
        <v>11</v>
      </c>
      <c r="B14" s="11" t="s">
        <v>6</v>
      </c>
      <c r="C14" s="3">
        <v>4</v>
      </c>
      <c r="D14" s="3">
        <v>2</v>
      </c>
      <c r="E14" s="3">
        <v>3</v>
      </c>
      <c r="F14" s="4">
        <f t="shared" si="0"/>
        <v>9</v>
      </c>
      <c r="G14" s="21" t="s">
        <v>94</v>
      </c>
    </row>
    <row r="15" spans="1:7" ht="15.75">
      <c r="A15" s="4">
        <v>12</v>
      </c>
      <c r="B15" s="11" t="s">
        <v>5</v>
      </c>
      <c r="C15" s="3">
        <v>4</v>
      </c>
      <c r="D15" s="3">
        <v>2</v>
      </c>
      <c r="E15" s="3">
        <v>4</v>
      </c>
      <c r="F15" s="3">
        <f t="shared" ref="F15:F21" si="1">SUM(C15:E15)</f>
        <v>10</v>
      </c>
      <c r="G15" s="21" t="s">
        <v>96</v>
      </c>
    </row>
    <row r="16" spans="1:7" s="12" customFormat="1" ht="15.75">
      <c r="A16" s="4">
        <v>13</v>
      </c>
      <c r="B16" s="11" t="s">
        <v>95</v>
      </c>
      <c r="C16" s="3">
        <v>4</v>
      </c>
      <c r="D16" s="3">
        <v>1</v>
      </c>
      <c r="E16" s="3">
        <v>5</v>
      </c>
      <c r="F16" s="3">
        <f t="shared" si="1"/>
        <v>10</v>
      </c>
      <c r="G16" s="21" t="s">
        <v>96</v>
      </c>
    </row>
    <row r="17" spans="1:7" s="12" customFormat="1" ht="15.75">
      <c r="A17" s="4">
        <v>14</v>
      </c>
      <c r="B17" s="11" t="s">
        <v>16</v>
      </c>
      <c r="C17" s="3">
        <v>4</v>
      </c>
      <c r="D17" s="3">
        <v>1</v>
      </c>
      <c r="E17" s="3">
        <v>5</v>
      </c>
      <c r="F17" s="3">
        <f t="shared" si="1"/>
        <v>10</v>
      </c>
      <c r="G17" s="21" t="s">
        <v>96</v>
      </c>
    </row>
    <row r="18" spans="1:7" ht="15.75">
      <c r="A18" s="4">
        <v>15</v>
      </c>
      <c r="B18" s="11" t="s">
        <v>3</v>
      </c>
      <c r="C18" s="3">
        <v>4</v>
      </c>
      <c r="D18" s="3">
        <v>0</v>
      </c>
      <c r="E18" s="3">
        <v>6</v>
      </c>
      <c r="F18" s="3">
        <f t="shared" si="1"/>
        <v>10</v>
      </c>
      <c r="G18" s="21" t="s">
        <v>97</v>
      </c>
    </row>
    <row r="19" spans="1:7" s="12" customFormat="1" ht="15.75">
      <c r="A19" s="4">
        <v>16</v>
      </c>
      <c r="B19" s="11" t="s">
        <v>4</v>
      </c>
      <c r="C19" s="3">
        <v>5</v>
      </c>
      <c r="D19" s="3">
        <v>0</v>
      </c>
      <c r="E19" s="3">
        <v>3</v>
      </c>
      <c r="F19" s="3">
        <f t="shared" si="1"/>
        <v>8</v>
      </c>
      <c r="G19" s="21" t="s">
        <v>97</v>
      </c>
    </row>
    <row r="20" spans="1:7" ht="15.75">
      <c r="A20" s="4">
        <v>17</v>
      </c>
      <c r="B20" s="11" t="s">
        <v>10</v>
      </c>
      <c r="C20" s="3">
        <v>4</v>
      </c>
      <c r="D20" s="3">
        <v>0</v>
      </c>
      <c r="E20" s="3">
        <v>4</v>
      </c>
      <c r="F20" s="3">
        <f t="shared" si="1"/>
        <v>8</v>
      </c>
      <c r="G20" s="21" t="s">
        <v>97</v>
      </c>
    </row>
    <row r="21" spans="1:7" s="12" customFormat="1" ht="15.75">
      <c r="A21" s="4">
        <v>18</v>
      </c>
      <c r="B21" s="11" t="s">
        <v>13</v>
      </c>
      <c r="C21" s="3">
        <v>3</v>
      </c>
      <c r="D21" s="3">
        <v>0</v>
      </c>
      <c r="E21" s="3">
        <v>5</v>
      </c>
      <c r="F21" s="3">
        <f t="shared" si="1"/>
        <v>8</v>
      </c>
      <c r="G21" s="21" t="s">
        <v>97</v>
      </c>
    </row>
    <row r="22" spans="1:7" ht="15.75">
      <c r="A22" s="29"/>
    </row>
    <row r="23" spans="1:7" ht="15.75">
      <c r="A23" s="27"/>
    </row>
    <row r="24" spans="1:7" ht="15.75">
      <c r="A24" s="27"/>
    </row>
    <row r="25" spans="1:7">
      <c r="A25" s="28"/>
    </row>
  </sheetData>
  <mergeCells count="1">
    <mergeCell ref="A1:G1"/>
  </mergeCells>
  <pageMargins left="0.70866141732283472" right="0.70866141732283472" top="0.59055118110236227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Мониторинг</vt:lpstr>
      <vt:lpstr>Ранжирование сельских поселений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2021-06-02T01:55:05Z</cp:lastPrinted>
  <dcterms:created xsi:type="dcterms:W3CDTF">2017-07-31T03:19:29Z</dcterms:created>
  <dcterms:modified xsi:type="dcterms:W3CDTF">2023-12-11T08:58:59Z</dcterms:modified>
</cp:coreProperties>
</file>